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blgas\dfsvol\Управление\Групповые\МТС\МОЙ\Фёдорова АВ\Цены, пакеты догазификация\!!!23.10.2023\"/>
    </mc:Choice>
  </mc:AlternateContent>
  <bookViews>
    <workbookView xWindow="0" yWindow="540" windowWidth="15360" windowHeight="7200"/>
  </bookViews>
  <sheets>
    <sheet name="Лист1" sheetId="2" r:id="rId1"/>
  </sheets>
  <definedNames>
    <definedName name="_xlnm.Print_Area" localSheetId="0">Лист1!$A$2:$M$22</definedName>
  </definedNames>
  <calcPr calcId="162913"/>
</workbook>
</file>

<file path=xl/calcChain.xml><?xml version="1.0" encoding="utf-8"?>
<calcChain xmlns="http://schemas.openxmlformats.org/spreadsheetml/2006/main">
  <c r="M9" i="2" l="1"/>
  <c r="M21" i="2" l="1"/>
  <c r="I21" i="2"/>
  <c r="I17" i="2"/>
  <c r="M11" i="2"/>
  <c r="I11" i="2"/>
  <c r="E11" i="2"/>
  <c r="M19" i="2" l="1"/>
  <c r="M20" i="2"/>
  <c r="M10" i="2"/>
  <c r="I10" i="2"/>
  <c r="E9" i="2"/>
  <c r="M18" i="2" l="1"/>
  <c r="M17" i="2"/>
  <c r="M16" i="2" l="1"/>
  <c r="E10" i="2" l="1"/>
  <c r="A11" i="2" l="1"/>
</calcChain>
</file>

<file path=xl/sharedStrings.xml><?xml version="1.0" encoding="utf-8"?>
<sst xmlns="http://schemas.openxmlformats.org/spreadsheetml/2006/main" count="49" uniqueCount="32">
  <si>
    <t>Пакет: «СТАНДАРТ-1»</t>
  </si>
  <si>
    <t>Пакет: «СТАНДАРТ-2»</t>
  </si>
  <si>
    <t>Пакет: «МИНИМУМ-1»</t>
  </si>
  <si>
    <t>Пакет: «МИНИМУМ-2»</t>
  </si>
  <si>
    <t>Газовая плита: нет</t>
  </si>
  <si>
    <t>Комплект коаксиальный 60х100-1000 антиобледенительный</t>
  </si>
  <si>
    <t>Складская цена</t>
  </si>
  <si>
    <t>Цена продажи при заключении комплексного договора</t>
  </si>
  <si>
    <t>нет</t>
  </si>
  <si>
    <t>Газовый котел: нет</t>
  </si>
  <si>
    <t>Пакет: «МИНИМУМ-3»</t>
  </si>
  <si>
    <t>Пакет: «СТАНДАРТ-3»</t>
  </si>
  <si>
    <t xml:space="preserve">Счетчик газовый G1,6  </t>
  </si>
  <si>
    <t xml:space="preserve">Счетчик газовый G4T </t>
  </si>
  <si>
    <t>Счетчик газовый G4T</t>
  </si>
  <si>
    <t xml:space="preserve">
</t>
  </si>
  <si>
    <r>
      <t xml:space="preserve">Водонагреватель: Водонагреватель газ </t>
    </r>
    <r>
      <rPr>
        <b/>
        <sz val="10"/>
        <color theme="1"/>
        <rFont val="Times New Roman"/>
        <family val="1"/>
        <charset val="204"/>
      </rPr>
      <t>турбированный</t>
    </r>
    <r>
      <rPr>
        <sz val="10"/>
        <color theme="1"/>
        <rFont val="Times New Roman"/>
        <family val="1"/>
        <charset val="204"/>
      </rPr>
      <t xml:space="preserve"> NEVA 4510Т               Настенный, Закрытая камера, 10кВт</t>
    </r>
  </si>
  <si>
    <r>
      <t xml:space="preserve">Газовый котел: </t>
    </r>
    <r>
      <rPr>
        <b/>
        <sz val="10"/>
        <rFont val="Times New Roman"/>
        <family val="1"/>
        <charset val="204"/>
      </rPr>
      <t xml:space="preserve">BaltGaz Super Lux 17 Т </t>
    </r>
    <r>
      <rPr>
        <sz val="10"/>
        <rFont val="Times New Roman"/>
        <family val="1"/>
        <charset val="204"/>
      </rPr>
      <t xml:space="preserve"> Настенный, Закрытая камера;                  </t>
    </r>
    <r>
      <rPr>
        <b/>
        <sz val="10"/>
        <rFont val="Times New Roman"/>
        <family val="1"/>
        <charset val="204"/>
      </rPr>
      <t>Одноконтурный</t>
    </r>
    <r>
      <rPr>
        <sz val="10"/>
        <rFont val="Times New Roman"/>
        <family val="1"/>
        <charset val="204"/>
      </rPr>
      <t>; 17 кВт</t>
    </r>
  </si>
  <si>
    <t>Стоимость пакета:</t>
  </si>
  <si>
    <t>"Приложение №1 к распоряжению №У-219 от 26.10.2021</t>
  </si>
  <si>
    <t>«Об установлении цен»"</t>
  </si>
  <si>
    <t>Сигнализатор загазованности САКЗ МК-2-1 Ду15</t>
  </si>
  <si>
    <t>Сигнализатор загазованности САКЗ МК-2-1 Ду20</t>
  </si>
  <si>
    <t>Панель газовая двухконфорочная  варочная making Oasis everywhere P-MND (аналог)</t>
  </si>
  <si>
    <t xml:space="preserve">Приложение № 1 к Распоряжению №У-172 от 23.10.2023 </t>
  </si>
  <si>
    <t>Газовая плита:
DARINA S GM441 001W
4-х комфорочная,
газконтроль духовки  (аналог)</t>
  </si>
  <si>
    <r>
      <t xml:space="preserve">Газовая плита:
DARINA S GM441 001W
4-х комфорочная,
</t>
    </r>
    <r>
      <rPr>
        <b/>
        <sz val="10"/>
        <color theme="1"/>
        <rFont val="Times New Roman"/>
        <family val="1"/>
        <charset val="204"/>
      </rPr>
      <t>газконтроль духовки</t>
    </r>
    <r>
      <rPr>
        <sz val="10"/>
        <color theme="1"/>
        <rFont val="Times New Roman"/>
        <family val="1"/>
        <charset val="204"/>
      </rPr>
      <t xml:space="preserve">  (аналог)</t>
    </r>
  </si>
  <si>
    <r>
      <t xml:space="preserve">Газовый котел: </t>
    </r>
    <r>
      <rPr>
        <b/>
        <sz val="10"/>
        <color theme="1"/>
        <rFont val="Times New Roman"/>
        <family val="1"/>
        <charset val="204"/>
      </rPr>
      <t xml:space="preserve">RGA 11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Напольный, открытая камера; </t>
    </r>
    <r>
      <rPr>
        <b/>
        <sz val="10"/>
        <color theme="1"/>
        <rFont val="Times New Roman"/>
        <family val="1"/>
        <charset val="204"/>
      </rPr>
      <t>одноконтурный</t>
    </r>
    <r>
      <rPr>
        <sz val="10"/>
        <color theme="1"/>
        <rFont val="Times New Roman"/>
        <family val="1"/>
        <charset val="204"/>
      </rPr>
      <t>; 11,6 кВт;                    Отапливаемая площадь до 125 м2  (аналог)</t>
    </r>
  </si>
  <si>
    <r>
      <t xml:space="preserve">Газовый котел: </t>
    </r>
    <r>
      <rPr>
        <b/>
        <sz val="10"/>
        <color theme="1"/>
        <rFont val="Times New Roman"/>
        <family val="1"/>
        <charset val="204"/>
      </rPr>
      <t>RGA 11K SG  2210-260</t>
    </r>
    <r>
      <rPr>
        <sz val="10"/>
        <color theme="1"/>
        <rFont val="Times New Roman"/>
        <family val="1"/>
        <charset val="204"/>
      </rPr>
      <t xml:space="preserve">                                             Напольный, открытая камера; двухконтурный; 11,6 кВт;                    Отапливаемая площадь до 125 м2 (аналог)</t>
    </r>
  </si>
  <si>
    <r>
      <t xml:space="preserve">Газовый котел: </t>
    </r>
    <r>
      <rPr>
        <b/>
        <sz val="10"/>
        <color theme="1"/>
        <rFont val="Times New Roman"/>
        <family val="1"/>
        <charset val="204"/>
      </rPr>
      <t>RGA 11K SG  2210-260</t>
    </r>
    <r>
      <rPr>
        <sz val="10"/>
        <color theme="1"/>
        <rFont val="Times New Roman"/>
        <family val="1"/>
        <charset val="204"/>
      </rPr>
      <t xml:space="preserve">                                            Напольный,
открытая камера; двухконтурный; 11,6 кВт;                            Отапливаемая площадь до 125 м2  (аналог)</t>
    </r>
  </si>
  <si>
    <r>
      <t xml:space="preserve">Газовый котел: </t>
    </r>
    <r>
      <rPr>
        <b/>
        <sz val="10"/>
        <color theme="1"/>
        <rFont val="Times New Roman"/>
        <family val="1"/>
        <charset val="204"/>
      </rPr>
      <t>BaltGaz Turbo E</t>
    </r>
    <r>
      <rPr>
        <sz val="10"/>
        <color theme="1"/>
        <rFont val="Times New Roman"/>
        <family val="1"/>
        <charset val="204"/>
      </rPr>
      <t xml:space="preserve"> Настенный, Закрытая камера;                двухконтурный; 24 кВт; Отапливаемая площадь до 240 м2</t>
    </r>
  </si>
  <si>
    <t>Газовая плита:
DARINA S GM441 001W
4-х комфорочная, газконтроль духовки (аналог)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</si>
</sst>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4" fontId="9" fillId="3" borderId="19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4" fontId="9" fillId="8" borderId="19" xfId="0" applyNumberFormat="1" applyFont="1" applyFill="1" applyBorder="1" applyAlignment="1">
      <alignment horizontal="center" vertical="center" wrapText="1"/>
    </xf>
    <xf numFmtId="4" fontId="9" fillId="8" borderId="20" xfId="0" applyNumberFormat="1" applyFont="1" applyFill="1" applyBorder="1" applyAlignment="1">
      <alignment horizontal="center" vertical="center" wrapText="1"/>
    </xf>
    <xf numFmtId="4" fontId="9" fillId="4" borderId="19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" fontId="9" fillId="5" borderId="19" xfId="0" applyNumberFormat="1" applyFont="1" applyFill="1" applyBorder="1" applyAlignment="1">
      <alignment horizontal="center" vertical="center" wrapText="1"/>
    </xf>
    <xf numFmtId="4" fontId="9" fillId="5" borderId="20" xfId="0" applyNumberFormat="1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4" fontId="9" fillId="10" borderId="19" xfId="0" applyNumberFormat="1" applyFont="1" applyFill="1" applyBorder="1" applyAlignment="1">
      <alignment vertical="center"/>
    </xf>
    <xf numFmtId="4" fontId="9" fillId="10" borderId="20" xfId="0" applyNumberFormat="1" applyFont="1" applyFill="1" applyBorder="1" applyAlignment="1">
      <alignment vertical="center"/>
    </xf>
    <xf numFmtId="4" fontId="6" fillId="9" borderId="16" xfId="0" applyNumberFormat="1" applyFont="1" applyFill="1" applyBorder="1" applyAlignment="1">
      <alignment horizontal="center" vertical="center"/>
    </xf>
    <xf numFmtId="4" fontId="6" fillId="9" borderId="21" xfId="0" applyNumberFormat="1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4" fontId="6" fillId="2" borderId="16" xfId="0" applyNumberFormat="1" applyFont="1" applyFill="1" applyBorder="1" applyAlignment="1">
      <alignment horizontal="center" vertical="center"/>
    </xf>
    <xf numFmtId="4" fontId="6" fillId="2" borderId="21" xfId="0" applyNumberFormat="1" applyFont="1" applyFill="1" applyBorder="1" applyAlignment="1">
      <alignment horizontal="center" vertical="center"/>
    </xf>
    <xf numFmtId="4" fontId="6" fillId="5" borderId="16" xfId="0" applyNumberFormat="1" applyFont="1" applyFill="1" applyBorder="1" applyAlignment="1">
      <alignment horizontal="center" vertical="center"/>
    </xf>
    <xf numFmtId="4" fontId="6" fillId="5" borderId="2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5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4" fontId="6" fillId="3" borderId="16" xfId="0" applyNumberFormat="1" applyFont="1" applyFill="1" applyBorder="1" applyAlignment="1">
      <alignment horizontal="center" vertical="center"/>
    </xf>
    <xf numFmtId="4" fontId="6" fillId="3" borderId="21" xfId="0" applyNumberFormat="1" applyFont="1" applyFill="1" applyBorder="1" applyAlignment="1">
      <alignment horizontal="center" vertical="center"/>
    </xf>
    <xf numFmtId="4" fontId="6" fillId="8" borderId="16" xfId="0" applyNumberFormat="1" applyFont="1" applyFill="1" applyBorder="1" applyAlignment="1">
      <alignment horizontal="center" vertical="center"/>
    </xf>
    <xf numFmtId="4" fontId="6" fillId="8" borderId="21" xfId="0" applyNumberFormat="1" applyFont="1" applyFill="1" applyBorder="1" applyAlignment="1">
      <alignment horizontal="center" vertical="center"/>
    </xf>
    <xf numFmtId="4" fontId="6" fillId="4" borderId="16" xfId="0" applyNumberFormat="1" applyFont="1" applyFill="1" applyBorder="1" applyAlignment="1">
      <alignment horizontal="center" vertical="center"/>
    </xf>
    <xf numFmtId="4" fontId="6" fillId="4" borderId="2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mruColors>
      <color rgb="FFFFCCFF"/>
      <color rgb="FFCCCCFF"/>
      <color rgb="FF99FF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2"/>
  <sheetViews>
    <sheetView tabSelected="1" topLeftCell="B1" zoomScaleNormal="100" workbookViewId="0">
      <selection activeCell="O15" sqref="O15"/>
    </sheetView>
  </sheetViews>
  <sheetFormatPr defaultColWidth="9.140625" defaultRowHeight="14.25" x14ac:dyDescent="0.25"/>
  <cols>
    <col min="1" max="1" width="12.85546875" style="1" hidden="1" customWidth="1"/>
    <col min="2" max="2" width="12.85546875" style="1" customWidth="1"/>
    <col min="3" max="3" width="13.140625" style="1" customWidth="1"/>
    <col min="4" max="4" width="12.85546875" style="1" customWidth="1"/>
    <col min="5" max="5" width="11.140625" style="1" customWidth="1"/>
    <col min="6" max="6" width="12.85546875" style="1" customWidth="1"/>
    <col min="7" max="8" width="16.28515625" style="1" customWidth="1"/>
    <col min="9" max="9" width="6.42578125" style="1" customWidth="1"/>
    <col min="10" max="10" width="14.28515625" style="1" customWidth="1"/>
    <col min="11" max="12" width="14.7109375" style="1" customWidth="1"/>
    <col min="13" max="13" width="7.140625" style="1" customWidth="1"/>
    <col min="14" max="15" width="16.28515625" style="1" customWidth="1"/>
    <col min="16" max="16" width="13.140625" style="1" customWidth="1"/>
    <col min="17" max="16384" width="9.140625" style="1"/>
  </cols>
  <sheetData>
    <row r="2" spans="1:16" ht="15" customHeight="1" x14ac:dyDescent="0.25">
      <c r="J2" s="7"/>
      <c r="K2" s="7"/>
      <c r="L2" s="7"/>
      <c r="M2" s="8" t="s">
        <v>24</v>
      </c>
    </row>
    <row r="3" spans="1:16" ht="15" customHeight="1" x14ac:dyDescent="0.25">
      <c r="J3" s="7"/>
      <c r="K3" s="7"/>
      <c r="L3" s="7"/>
      <c r="M3" s="8" t="s">
        <v>19</v>
      </c>
    </row>
    <row r="4" spans="1:16" ht="15" customHeight="1" x14ac:dyDescent="0.25">
      <c r="F4" s="6"/>
      <c r="J4" s="7"/>
      <c r="K4" s="7"/>
      <c r="L4" s="7"/>
      <c r="M4" s="8" t="s">
        <v>20</v>
      </c>
    </row>
    <row r="5" spans="1:16" ht="15.75" customHeight="1" thickBot="1" x14ac:dyDescent="0.3"/>
    <row r="6" spans="1:16" ht="81" customHeight="1" thickBot="1" x14ac:dyDescent="0.3">
      <c r="A6" s="2"/>
      <c r="B6" s="18" t="s">
        <v>2</v>
      </c>
      <c r="C6" s="50"/>
      <c r="D6" s="50"/>
      <c r="E6" s="19"/>
      <c r="F6" s="30" t="s">
        <v>3</v>
      </c>
      <c r="G6" s="31"/>
      <c r="H6" s="31" t="s">
        <v>6</v>
      </c>
      <c r="I6" s="51" t="s">
        <v>7</v>
      </c>
      <c r="J6" s="52" t="s">
        <v>10</v>
      </c>
      <c r="K6" s="34"/>
      <c r="L6" s="34" t="s">
        <v>6</v>
      </c>
      <c r="M6" s="53" t="s">
        <v>7</v>
      </c>
    </row>
    <row r="7" spans="1:16" ht="64.5" customHeight="1" x14ac:dyDescent="0.25">
      <c r="A7" s="3">
        <v>30700</v>
      </c>
      <c r="B7" s="20" t="s">
        <v>9</v>
      </c>
      <c r="C7" s="35"/>
      <c r="D7" s="35"/>
      <c r="E7" s="21"/>
      <c r="F7" s="20" t="s">
        <v>27</v>
      </c>
      <c r="G7" s="35"/>
      <c r="H7" s="35"/>
      <c r="I7" s="21"/>
      <c r="J7" s="20" t="s">
        <v>28</v>
      </c>
      <c r="K7" s="35"/>
      <c r="L7" s="35"/>
      <c r="M7" s="21"/>
      <c r="P7" s="44" t="s">
        <v>15</v>
      </c>
    </row>
    <row r="8" spans="1:16" ht="0.75" customHeight="1" thickBot="1" x14ac:dyDescent="0.3">
      <c r="A8" s="3"/>
      <c r="B8" s="22"/>
      <c r="C8" s="36"/>
      <c r="D8" s="36"/>
      <c r="E8" s="23"/>
      <c r="F8" s="22"/>
      <c r="G8" s="36"/>
      <c r="H8" s="36"/>
      <c r="I8" s="23"/>
      <c r="J8" s="22"/>
      <c r="K8" s="36"/>
      <c r="L8" s="36"/>
      <c r="M8" s="23"/>
      <c r="P8" s="45"/>
    </row>
    <row r="9" spans="1:16" ht="53.25" customHeight="1" x14ac:dyDescent="0.25">
      <c r="A9" s="4">
        <v>0</v>
      </c>
      <c r="B9" s="20" t="s">
        <v>26</v>
      </c>
      <c r="C9" s="35"/>
      <c r="D9" s="35">
        <v>10022.52</v>
      </c>
      <c r="E9" s="21">
        <f>CEILING(D9+(D9*21/100),100)</f>
        <v>12200</v>
      </c>
      <c r="F9" s="20" t="s">
        <v>4</v>
      </c>
      <c r="G9" s="35"/>
      <c r="H9" s="35" t="s">
        <v>8</v>
      </c>
      <c r="I9" s="21"/>
      <c r="J9" s="20" t="s">
        <v>23</v>
      </c>
      <c r="K9" s="35"/>
      <c r="L9" s="35">
        <v>6512</v>
      </c>
      <c r="M9" s="21">
        <f>CEILING(L9+(L9*25/100),100)</f>
        <v>8200</v>
      </c>
    </row>
    <row r="10" spans="1:16" ht="31.5" customHeight="1" x14ac:dyDescent="0.25">
      <c r="A10" s="3">
        <v>3835</v>
      </c>
      <c r="B10" s="20" t="s">
        <v>12</v>
      </c>
      <c r="C10" s="35"/>
      <c r="D10" s="35">
        <v>2030</v>
      </c>
      <c r="E10" s="21">
        <f>CEILING(D10+(D10*30/100),100)</f>
        <v>2700</v>
      </c>
      <c r="F10" s="20" t="s">
        <v>13</v>
      </c>
      <c r="G10" s="35"/>
      <c r="H10" s="35">
        <v>3900</v>
      </c>
      <c r="I10" s="21">
        <f>CEILING(H10+(H10*30/100),100)</f>
        <v>5100</v>
      </c>
      <c r="J10" s="20" t="s">
        <v>13</v>
      </c>
      <c r="K10" s="35"/>
      <c r="L10" s="35">
        <v>3900</v>
      </c>
      <c r="M10" s="21">
        <f>CEILING(L10+(L10*30/100),100)</f>
        <v>5100</v>
      </c>
    </row>
    <row r="11" spans="1:16" ht="21" customHeight="1" thickBot="1" x14ac:dyDescent="0.3">
      <c r="A11" s="5">
        <f>SUM(A7:A10)</f>
        <v>34535</v>
      </c>
      <c r="B11" s="20" t="s">
        <v>21</v>
      </c>
      <c r="C11" s="35"/>
      <c r="D11" s="35">
        <v>4056.5</v>
      </c>
      <c r="E11" s="21">
        <f>CEILING(D11+(D11*30/100),100)</f>
        <v>5300</v>
      </c>
      <c r="F11" s="20" t="s">
        <v>22</v>
      </c>
      <c r="G11" s="35"/>
      <c r="H11" s="35">
        <v>4146.1000000000004</v>
      </c>
      <c r="I11" s="21">
        <f>CEILING(H11+(H11*30/100),100)</f>
        <v>5400</v>
      </c>
      <c r="J11" s="20" t="s">
        <v>22</v>
      </c>
      <c r="K11" s="35"/>
      <c r="L11" s="35">
        <v>4146.1000000000004</v>
      </c>
      <c r="M11" s="21">
        <f>CEILING(L11+(L11*30/100),100)</f>
        <v>5400</v>
      </c>
    </row>
    <row r="12" spans="1:16" ht="48" customHeight="1" thickBot="1" x14ac:dyDescent="0.3">
      <c r="B12" s="46" t="s">
        <v>18</v>
      </c>
      <c r="C12" s="47"/>
      <c r="D12" s="48">
        <v>20200</v>
      </c>
      <c r="E12" s="49"/>
      <c r="F12" s="16" t="s">
        <v>18</v>
      </c>
      <c r="G12" s="17"/>
      <c r="H12" s="54">
        <v>37800</v>
      </c>
      <c r="I12" s="55"/>
      <c r="J12" s="42" t="s">
        <v>18</v>
      </c>
      <c r="K12" s="43"/>
      <c r="L12" s="56">
        <v>54400</v>
      </c>
      <c r="M12" s="57"/>
    </row>
    <row r="13" spans="1:16" ht="15" thickBot="1" x14ac:dyDescent="0.3"/>
    <row r="14" spans="1:16" ht="78" customHeight="1" x14ac:dyDescent="0.25">
      <c r="B14" s="32" t="s">
        <v>0</v>
      </c>
      <c r="C14" s="58"/>
      <c r="D14" s="58"/>
      <c r="E14" s="33"/>
      <c r="F14" s="59" t="s">
        <v>1</v>
      </c>
      <c r="G14" s="60"/>
      <c r="H14" s="60"/>
      <c r="I14" s="61"/>
      <c r="J14" s="62" t="s">
        <v>11</v>
      </c>
      <c r="K14" s="63"/>
      <c r="L14" s="63"/>
      <c r="M14" s="64"/>
    </row>
    <row r="15" spans="1:16" ht="50.25" customHeight="1" x14ac:dyDescent="0.25">
      <c r="B15" s="20" t="s">
        <v>29</v>
      </c>
      <c r="C15" s="35"/>
      <c r="D15" s="35"/>
      <c r="E15" s="21"/>
      <c r="F15" s="24" t="s">
        <v>30</v>
      </c>
      <c r="G15" s="73"/>
      <c r="H15" s="73"/>
      <c r="I15" s="25"/>
      <c r="J15" s="37" t="s">
        <v>17</v>
      </c>
      <c r="K15" s="74"/>
      <c r="L15" s="74"/>
      <c r="M15" s="38"/>
    </row>
    <row r="16" spans="1:16" ht="27" customHeight="1" x14ac:dyDescent="0.25">
      <c r="B16" s="22"/>
      <c r="C16" s="36"/>
      <c r="D16" s="36"/>
      <c r="E16" s="23"/>
      <c r="F16" s="24" t="s">
        <v>5</v>
      </c>
      <c r="G16" s="73"/>
      <c r="H16" s="73"/>
      <c r="I16" s="25"/>
      <c r="J16" s="37" t="s">
        <v>5</v>
      </c>
      <c r="K16" s="74"/>
      <c r="L16" s="74">
        <v>2191</v>
      </c>
      <c r="M16" s="38">
        <f>CEILING(L16+(L16*30/100),100)</f>
        <v>2900</v>
      </c>
    </row>
    <row r="17" spans="2:14" ht="53.25" customHeight="1" x14ac:dyDescent="0.25">
      <c r="B17" s="20" t="s">
        <v>25</v>
      </c>
      <c r="C17" s="35"/>
      <c r="D17" s="35"/>
      <c r="E17" s="21"/>
      <c r="F17" s="20" t="s">
        <v>25</v>
      </c>
      <c r="G17" s="35"/>
      <c r="H17" s="35">
        <v>10022.52</v>
      </c>
      <c r="I17" s="21">
        <f t="shared" ref="I17" si="0">CEILING(H17+(H17*21/100),100)</f>
        <v>12200</v>
      </c>
      <c r="J17" s="37" t="s">
        <v>16</v>
      </c>
      <c r="K17" s="74"/>
      <c r="L17" s="74">
        <v>11052</v>
      </c>
      <c r="M17" s="38">
        <f>CEILING(L17+(L17*25.7/100),100)</f>
        <v>13900</v>
      </c>
    </row>
    <row r="18" spans="2:14" ht="27" customHeight="1" x14ac:dyDescent="0.25">
      <c r="B18" s="28"/>
      <c r="C18" s="71"/>
      <c r="D18" s="71"/>
      <c r="E18" s="29"/>
      <c r="F18" s="28"/>
      <c r="G18" s="71"/>
      <c r="H18" s="71"/>
      <c r="I18" s="29"/>
      <c r="J18" s="37" t="s">
        <v>5</v>
      </c>
      <c r="K18" s="74"/>
      <c r="L18" s="74">
        <v>2191</v>
      </c>
      <c r="M18" s="38">
        <f>CEILING(L18+(L18*30/100),100)</f>
        <v>2900</v>
      </c>
    </row>
    <row r="19" spans="2:14" ht="49.5" customHeight="1" x14ac:dyDescent="0.25">
      <c r="B19" s="22"/>
      <c r="C19" s="36"/>
      <c r="D19" s="36"/>
      <c r="E19" s="23"/>
      <c r="F19" s="22"/>
      <c r="G19" s="36"/>
      <c r="H19" s="36"/>
      <c r="I19" s="23"/>
      <c r="J19" s="37" t="s">
        <v>31</v>
      </c>
      <c r="K19" s="74"/>
      <c r="L19" s="74">
        <v>10022.52</v>
      </c>
      <c r="M19" s="38">
        <f>CEILING(L19+(L19*21/100),100)</f>
        <v>12200</v>
      </c>
    </row>
    <row r="20" spans="2:14" ht="23.25" customHeight="1" x14ac:dyDescent="0.25">
      <c r="B20" s="26" t="s">
        <v>13</v>
      </c>
      <c r="C20" s="41"/>
      <c r="D20" s="41"/>
      <c r="E20" s="27"/>
      <c r="F20" s="26" t="s">
        <v>14</v>
      </c>
      <c r="G20" s="41"/>
      <c r="H20" s="41"/>
      <c r="I20" s="27"/>
      <c r="J20" s="37" t="s">
        <v>13</v>
      </c>
      <c r="K20" s="74"/>
      <c r="L20" s="74">
        <v>3900</v>
      </c>
      <c r="M20" s="38">
        <f>CEILING(L20+(L20*30/100),100)</f>
        <v>5100</v>
      </c>
    </row>
    <row r="21" spans="2:14" ht="24.75" customHeight="1" thickBot="1" x14ac:dyDescent="0.3">
      <c r="B21" s="39" t="s">
        <v>22</v>
      </c>
      <c r="C21" s="72"/>
      <c r="D21" s="72"/>
      <c r="E21" s="40"/>
      <c r="F21" s="26" t="s">
        <v>22</v>
      </c>
      <c r="G21" s="41"/>
      <c r="H21" s="41">
        <v>4146.1000000000004</v>
      </c>
      <c r="I21" s="27">
        <f>CEILING(H21+(H21*30/100),100)</f>
        <v>5400</v>
      </c>
      <c r="J21" s="37" t="s">
        <v>22</v>
      </c>
      <c r="K21" s="74"/>
      <c r="L21" s="74">
        <v>4146.1000000000004</v>
      </c>
      <c r="M21" s="38">
        <f>CEILING(L21+(L21*30/100),100)</f>
        <v>5400</v>
      </c>
      <c r="N21" s="9"/>
    </row>
    <row r="22" spans="2:14" ht="65.25" customHeight="1" thickBot="1" x14ac:dyDescent="0.3">
      <c r="B22" s="10" t="s">
        <v>18</v>
      </c>
      <c r="C22" s="11"/>
      <c r="D22" s="65">
        <v>58400</v>
      </c>
      <c r="E22" s="66"/>
      <c r="F22" s="12" t="s">
        <v>18</v>
      </c>
      <c r="G22" s="13"/>
      <c r="H22" s="67">
        <v>71900</v>
      </c>
      <c r="I22" s="68"/>
      <c r="J22" s="14" t="s">
        <v>18</v>
      </c>
      <c r="K22" s="15"/>
      <c r="L22" s="69">
        <v>79810</v>
      </c>
      <c r="M22" s="70"/>
    </row>
  </sheetData>
  <mergeCells count="46">
    <mergeCell ref="L22:M22"/>
    <mergeCell ref="B15:E16"/>
    <mergeCell ref="B17:E19"/>
    <mergeCell ref="B20:E20"/>
    <mergeCell ref="B21:E21"/>
    <mergeCell ref="F15:I15"/>
    <mergeCell ref="F16:I16"/>
    <mergeCell ref="F17:I19"/>
    <mergeCell ref="F20:I20"/>
    <mergeCell ref="F21:I21"/>
    <mergeCell ref="J15:M15"/>
    <mergeCell ref="J16:M16"/>
    <mergeCell ref="J17:M17"/>
    <mergeCell ref="B6:E6"/>
    <mergeCell ref="F6:I6"/>
    <mergeCell ref="J6:M6"/>
    <mergeCell ref="F7:I8"/>
    <mergeCell ref="F9:I9"/>
    <mergeCell ref="J7:M8"/>
    <mergeCell ref="J9:M9"/>
    <mergeCell ref="B7:E8"/>
    <mergeCell ref="B9:E9"/>
    <mergeCell ref="B10:E10"/>
    <mergeCell ref="B11:E11"/>
    <mergeCell ref="P7:P8"/>
    <mergeCell ref="F10:I10"/>
    <mergeCell ref="F11:I11"/>
    <mergeCell ref="H12:I12"/>
    <mergeCell ref="J10:M10"/>
    <mergeCell ref="J11:M11"/>
    <mergeCell ref="L12:M12"/>
    <mergeCell ref="F14:I14"/>
    <mergeCell ref="J12:K12"/>
    <mergeCell ref="D12:E12"/>
    <mergeCell ref="B14:E14"/>
    <mergeCell ref="J14:M14"/>
    <mergeCell ref="J18:M18"/>
    <mergeCell ref="J19:M19"/>
    <mergeCell ref="J20:M20"/>
    <mergeCell ref="J21:M21"/>
    <mergeCell ref="B22:C22"/>
    <mergeCell ref="F22:G22"/>
    <mergeCell ref="J22:K22"/>
    <mergeCell ref="F12:G12"/>
    <mergeCell ref="D22:E22"/>
    <mergeCell ref="H22:I22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Савельева Анастасия Владимировна</dc:creator>
  <cp:lastModifiedBy>Фёдорова Алёна Владимировна</cp:lastModifiedBy>
  <cp:lastPrinted>2023-10-27T07:37:17Z</cp:lastPrinted>
  <dcterms:created xsi:type="dcterms:W3CDTF">2021-10-15T08:51:22Z</dcterms:created>
  <dcterms:modified xsi:type="dcterms:W3CDTF">2023-10-27T07:38:08Z</dcterms:modified>
</cp:coreProperties>
</file>