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35" windowHeight="12015"/>
  </bookViews>
  <sheets>
    <sheet name="Прейскурант ТО ВДГО" sheetId="1" r:id="rId1"/>
  </sheets>
  <externalReferences>
    <externalReference r:id="rId2"/>
    <externalReference r:id="rId3"/>
  </externalReferences>
  <definedNames>
    <definedName name="_xlnm.Print_Titles" localSheetId="0">'Прейскурант ТО ВДГО'!$6:$8</definedName>
    <definedName name="_xlnm.Print_Area" localSheetId="0">'Прейскурант ТО ВДГО'!$A$1:$E$105</definedName>
  </definedNames>
  <calcPr calcId="145621"/>
</workbook>
</file>

<file path=xl/calcChain.xml><?xml version="1.0" encoding="utf-8"?>
<calcChain xmlns="http://schemas.openxmlformats.org/spreadsheetml/2006/main">
  <c r="E97" i="1" l="1"/>
  <c r="H97" i="1" s="1"/>
  <c r="A97" i="1"/>
  <c r="E96" i="1"/>
  <c r="H96" i="1" s="1"/>
  <c r="A96" i="1"/>
  <c r="E95" i="1"/>
  <c r="H95" i="1" s="1"/>
  <c r="A95" i="1"/>
  <c r="E94" i="1"/>
  <c r="N94" i="1" s="1"/>
  <c r="A94" i="1"/>
  <c r="C93" i="1"/>
  <c r="E93" i="1" s="1"/>
  <c r="A93" i="1"/>
  <c r="C92" i="1"/>
  <c r="E92" i="1" s="1"/>
  <c r="A92" i="1"/>
  <c r="C91" i="1"/>
  <c r="C90" i="1"/>
  <c r="D90" i="1" s="1"/>
  <c r="E90" i="1" s="1"/>
  <c r="C89" i="1"/>
  <c r="C88" i="1" s="1"/>
  <c r="D88" i="1" s="1"/>
  <c r="C87" i="1"/>
  <c r="E86" i="1"/>
  <c r="C86" i="1"/>
  <c r="D86" i="1" s="1"/>
  <c r="C85" i="1"/>
  <c r="E84" i="1"/>
  <c r="C84" i="1"/>
  <c r="D84" i="1" s="1"/>
  <c r="C83" i="1"/>
  <c r="C82" i="1"/>
  <c r="C81" i="1" s="1"/>
  <c r="C80" i="1"/>
  <c r="C79" i="1"/>
  <c r="C78" i="1"/>
  <c r="D78" i="1" s="1"/>
  <c r="C77" i="1"/>
  <c r="C76" i="1"/>
  <c r="C75" i="1" s="1"/>
  <c r="C74" i="1"/>
  <c r="C73" i="1"/>
  <c r="C72" i="1" s="1"/>
  <c r="D72" i="1" s="1"/>
  <c r="C71" i="1"/>
  <c r="C70" i="1"/>
  <c r="C69" i="1" s="1"/>
  <c r="C68" i="1"/>
  <c r="C67" i="1"/>
  <c r="C66" i="1" s="1"/>
  <c r="D66" i="1" s="1"/>
  <c r="C65" i="1"/>
  <c r="C64" i="1"/>
  <c r="C63" i="1" s="1"/>
  <c r="C62" i="1"/>
  <c r="C61" i="1"/>
  <c r="C60" i="1"/>
  <c r="D60" i="1" s="1"/>
  <c r="C59" i="1"/>
  <c r="C58" i="1"/>
  <c r="C57" i="1" s="1"/>
  <c r="E57" i="1" s="1"/>
  <c r="C55" i="1"/>
  <c r="C54" i="1"/>
  <c r="E54" i="1" s="1"/>
  <c r="C52" i="1"/>
  <c r="C51" i="1" s="1"/>
  <c r="E51" i="1" s="1"/>
  <c r="G47" i="1"/>
  <c r="F47" i="1"/>
  <c r="C47" i="1"/>
  <c r="C46" i="1"/>
  <c r="G45" i="1"/>
  <c r="F45" i="1"/>
  <c r="C45" i="1"/>
  <c r="G44" i="1"/>
  <c r="F44" i="1"/>
  <c r="C44" i="1"/>
  <c r="E44" i="1" s="1"/>
  <c r="I44" i="1" s="1"/>
  <c r="A44" i="1"/>
  <c r="G43" i="1"/>
  <c r="F43" i="1"/>
  <c r="H43" i="1" s="1"/>
  <c r="D43" i="1"/>
  <c r="C43" i="1"/>
  <c r="E43" i="1" s="1"/>
  <c r="I43" i="1" s="1"/>
  <c r="A43" i="1"/>
  <c r="G42" i="1"/>
  <c r="F42" i="1"/>
  <c r="H42" i="1" s="1"/>
  <c r="D42" i="1"/>
  <c r="C42" i="1"/>
  <c r="E42" i="1" s="1"/>
  <c r="A42" i="1"/>
  <c r="A41" i="1"/>
  <c r="G40" i="1"/>
  <c r="N40" i="1" s="1"/>
  <c r="F40" i="1"/>
  <c r="M40" i="1" s="1"/>
  <c r="G39" i="1"/>
  <c r="F39" i="1"/>
  <c r="M39" i="1" s="1"/>
  <c r="C39" i="1"/>
  <c r="A39" i="1"/>
  <c r="G38" i="1"/>
  <c r="F38" i="1"/>
  <c r="M38" i="1" s="1"/>
  <c r="C38" i="1"/>
  <c r="A38" i="1"/>
  <c r="G37" i="1"/>
  <c r="F37" i="1"/>
  <c r="M37" i="1" s="1"/>
  <c r="C37" i="1"/>
  <c r="A37" i="1"/>
  <c r="G36" i="1"/>
  <c r="F36" i="1"/>
  <c r="M36" i="1" s="1"/>
  <c r="D36" i="1"/>
  <c r="C36" i="1"/>
  <c r="A36" i="1"/>
  <c r="A35" i="1"/>
  <c r="I33" i="1"/>
  <c r="C33" i="1"/>
  <c r="H33" i="1" s="1"/>
  <c r="F32" i="1"/>
  <c r="C32" i="1"/>
  <c r="H32" i="1" s="1"/>
  <c r="F31" i="1"/>
  <c r="H31" i="1" s="1"/>
  <c r="A31" i="1"/>
  <c r="F30" i="1"/>
  <c r="C30" i="1"/>
  <c r="H30" i="1" s="1"/>
  <c r="F29" i="1"/>
  <c r="C29" i="1"/>
  <c r="F28" i="1"/>
  <c r="C28" i="1"/>
  <c r="H28" i="1" s="1"/>
  <c r="F27" i="1"/>
  <c r="C27" i="1"/>
  <c r="F26" i="1"/>
  <c r="C26" i="1"/>
  <c r="H26" i="1" s="1"/>
  <c r="F25" i="1"/>
  <c r="C25" i="1"/>
  <c r="F24" i="1"/>
  <c r="C24" i="1"/>
  <c r="H24" i="1" s="1"/>
  <c r="F23" i="1"/>
  <c r="C23" i="1"/>
  <c r="F22" i="1"/>
  <c r="C22" i="1"/>
  <c r="H22" i="1" s="1"/>
  <c r="F21" i="1"/>
  <c r="C21" i="1"/>
  <c r="F20" i="1"/>
  <c r="C20" i="1"/>
  <c r="H20" i="1" s="1"/>
  <c r="F19" i="1"/>
  <c r="C19" i="1"/>
  <c r="F18" i="1"/>
  <c r="D18" i="1"/>
  <c r="C18" i="1"/>
  <c r="F17" i="1"/>
  <c r="C17" i="1"/>
  <c r="H17" i="1" s="1"/>
  <c r="F16" i="1"/>
  <c r="C16" i="1"/>
  <c r="F15" i="1"/>
  <c r="C15" i="1"/>
  <c r="H15" i="1" s="1"/>
  <c r="F14" i="1"/>
  <c r="C14" i="1"/>
  <c r="F13" i="1"/>
  <c r="C13" i="1"/>
  <c r="H13" i="1" s="1"/>
  <c r="F12" i="1"/>
  <c r="C12" i="1"/>
  <c r="A12" i="1"/>
  <c r="F11" i="1"/>
  <c r="C11" i="1"/>
  <c r="H11" i="1" s="1"/>
  <c r="F10" i="1"/>
  <c r="C10" i="1"/>
  <c r="H10" i="1" l="1"/>
  <c r="H19" i="1"/>
  <c r="H21" i="1"/>
  <c r="H23" i="1"/>
  <c r="H25" i="1"/>
  <c r="H27" i="1"/>
  <c r="H29" i="1"/>
  <c r="H36" i="1"/>
  <c r="I42" i="1"/>
  <c r="H12" i="1"/>
  <c r="H14" i="1"/>
  <c r="H16" i="1"/>
  <c r="H18" i="1"/>
  <c r="H37" i="1"/>
  <c r="H38" i="1"/>
  <c r="H39" i="1"/>
  <c r="H45" i="1"/>
  <c r="H47" i="1"/>
  <c r="E63" i="1"/>
  <c r="D63" i="1"/>
  <c r="E75" i="1"/>
  <c r="D75" i="1"/>
  <c r="E69" i="1"/>
  <c r="D69" i="1"/>
  <c r="E81" i="1"/>
  <c r="D81" i="1"/>
  <c r="N39" i="1"/>
  <c r="D26" i="1"/>
  <c r="D29" i="1"/>
  <c r="D32" i="1"/>
  <c r="E36" i="1"/>
  <c r="I36" i="1" s="1"/>
  <c r="E37" i="1"/>
  <c r="I37" i="1" s="1"/>
  <c r="E38" i="1"/>
  <c r="I38" i="1" s="1"/>
  <c r="E39" i="1"/>
  <c r="I39" i="1" s="1"/>
  <c r="D44" i="1"/>
  <c r="H44" i="1"/>
  <c r="E45" i="1"/>
  <c r="I45" i="1" s="1"/>
  <c r="E47" i="1"/>
  <c r="I47" i="1" s="1"/>
  <c r="D51" i="1"/>
  <c r="D54" i="1"/>
  <c r="D57" i="1"/>
  <c r="E60" i="1"/>
  <c r="E66" i="1"/>
  <c r="E72" i="1"/>
  <c r="E78" i="1"/>
  <c r="E88" i="1"/>
  <c r="H94" i="1"/>
  <c r="D10" i="1"/>
  <c r="D37" i="1"/>
  <c r="D38" i="1"/>
  <c r="D39" i="1"/>
  <c r="D45" i="1"/>
  <c r="D47" i="1"/>
  <c r="N37" i="1" l="1"/>
  <c r="N38" i="1"/>
  <c r="N36" i="1"/>
</calcChain>
</file>

<file path=xl/sharedStrings.xml><?xml version="1.0" encoding="utf-8"?>
<sst xmlns="http://schemas.openxmlformats.org/spreadsheetml/2006/main" count="142" uniqueCount="66">
  <si>
    <t>Приложение №1
"Утверждено"
 Приказом АО "Газпром газораспределение Великий Новгород"</t>
  </si>
  <si>
    <t>от _______________ №_______</t>
  </si>
  <si>
    <t>Прейскурант тарифов на услуги по техническому обслуживанию ВДГО
 в расчете на единицы измерения оказания данных услуг в год*</t>
  </si>
  <si>
    <t>С 01.07.2017 г.</t>
  </si>
  <si>
    <t>Перечень тарифов</t>
  </si>
  <si>
    <t>Ед. изм.</t>
  </si>
  <si>
    <t>ВСЕГО с НДС за ед. в год</t>
  </si>
  <si>
    <t>ВСЕГО с НДС за ед. в месяц</t>
  </si>
  <si>
    <t>ВСЕГО с НДС за ед. оборудования</t>
  </si>
  <si>
    <t>Техническое обслуживание ВДГО</t>
  </si>
  <si>
    <t>- т/о подземного газопровода стального среднего давления, входящего в состав внутридомового газового оборудования</t>
  </si>
  <si>
    <t>1 км</t>
  </si>
  <si>
    <t>Обход и осмотр трассы наружного (подземного) газопровода</t>
  </si>
  <si>
    <t>Проверка герметичности подземного газопровода (стального) приборным методом без вскрытия грунта</t>
  </si>
  <si>
    <t>Коррозионное обследование стального подземного газопровода</t>
  </si>
  <si>
    <t>- т/о подземного газопровода стального низкого давления, входящего в состав внутридомового газового оборудования</t>
  </si>
  <si>
    <t>Обследование состояния изоляционного покрытия стального подземного газопровода приборным методом без вскрытия грунта</t>
  </si>
  <si>
    <t>- т/о подземного газопровода полиэтиленового среднего и низкого давления, входящего в состав внутридомового газового оборудования</t>
  </si>
  <si>
    <t>Проверка герметичности подземного газопровода (полиэтиленового) приборным методом без вскрытия грунта</t>
  </si>
  <si>
    <t>- т/о надземного газопровода среднего и низкого давления, входящего в состав внутридомового газового оборудования (фасад)</t>
  </si>
  <si>
    <t>Обход и осмотр трассы фасадного газопровода</t>
  </si>
  <si>
    <t>- т/о надземного газопровода среднего и низкого давления, входящего в состав внутридомового газового оборудования</t>
  </si>
  <si>
    <t>Обход и осмотр трассы наружного (надземного) газопровода</t>
  </si>
  <si>
    <t>- т/о внутридомовых газопроводов, при количестве приборов на одном стояке</t>
  </si>
  <si>
    <t>1 стояк</t>
  </si>
  <si>
    <t>- т/о фланцевых и резьбовых соединений, сварных стыков на газопроводе в подъезде жилого здания</t>
  </si>
  <si>
    <t>10 соединений</t>
  </si>
  <si>
    <t>- т/о внутридомового газопровода</t>
  </si>
  <si>
    <t>1 п.м.</t>
  </si>
  <si>
    <t>Техническое обслуживание внутридомового газопровода</t>
  </si>
  <si>
    <t xml:space="preserve">- Техническое обслуживание внутриквартирной газовой разводки или Техническое обслуживание внутридомового газопровода в домовладении </t>
  </si>
  <si>
    <t>шт</t>
  </si>
  <si>
    <t xml:space="preserve">- Техническое обслуживание внутриквартирной газовой разводки </t>
  </si>
  <si>
    <t>Техническое обслуживание  ВКГО</t>
  </si>
  <si>
    <t>- для газовых приборов, аппаратов и установок - на 1 прибор, аппарат, установку, а именно:</t>
  </si>
  <si>
    <t>-т/о котла с атмосферной горелкой мощностью до 30 кВт (с бойлером и без бойлера)</t>
  </si>
  <si>
    <t>Техническое обслуживание котла</t>
  </si>
  <si>
    <t>-т/о котла с атмосферной горелкой мощностью от 31 до 60 кВт (с бойлером и без бойлера)</t>
  </si>
  <si>
    <t>- т/о котла с вентиляторной горелкой мощностью до 30 кВт (с бойлером и без бойлера)</t>
  </si>
  <si>
    <t xml:space="preserve">Техническое обслуживание внутриквартирной газовой разводки или Техническое обслуживание внутридомового газопровода в домовладении </t>
  </si>
  <si>
    <t>- т/о котла с вентиляторной горелкой мощностью от 31 до 60 кВт (с бойлером и без бойлера)</t>
  </si>
  <si>
    <t>- т/о котла с вентиляторной горелкой мощностью от 61 до 140 кВт (с бойлером и без бойлера)</t>
  </si>
  <si>
    <t>- т/о проточного водонагревателя</t>
  </si>
  <si>
    <t>Техническое обслуживание проточного водонагревателя</t>
  </si>
  <si>
    <t>- т/о плиты газовой четырехгорелочной</t>
  </si>
  <si>
    <t>Техническое обслуживание плиты газовой четырехгорелочной</t>
  </si>
  <si>
    <t>- т/о  плиты газовой двухгорелочной</t>
  </si>
  <si>
    <t>Техническое обслуживание плиты газовой двухгорелочной</t>
  </si>
  <si>
    <t>- т/о варочной панели</t>
  </si>
  <si>
    <t>Техническое обслуживание варочной панели</t>
  </si>
  <si>
    <t>- т/о духового шкафа</t>
  </si>
  <si>
    <t>Техническое обслуживание духового шкафа</t>
  </si>
  <si>
    <t>- т/о бытовых газовых счетчиков - на 1 счетчик.</t>
  </si>
  <si>
    <t>Техническое обслуживание бытового газового счетчика</t>
  </si>
  <si>
    <t>- т/о  ГРП и ШРП пропускной способностью &gt; 50 м3/ч</t>
  </si>
  <si>
    <t xml:space="preserve">Техническое обслуживание </t>
  </si>
  <si>
    <t>- т/о  ШРП пропускной способностью &lt; 50 м3/ч</t>
  </si>
  <si>
    <t>- т/о  сигнализатора загазованности</t>
  </si>
  <si>
    <t>Техническое обслуживание сигнализатора загазованности (кроме проверки контрольными смесями)</t>
  </si>
  <si>
    <t>- технический осмотр  ГРП</t>
  </si>
  <si>
    <t>Технический осмотр ГРП</t>
  </si>
  <si>
    <t>* Тарифы не учитывают повышающие коэффициенты на перезды, расходы по начислению и сбору денежных средств за оказанные работы и услуги</t>
  </si>
  <si>
    <t>Заместитель генерального директора по экономике и финансам</t>
  </si>
  <si>
    <t>Н.П. Саперова</t>
  </si>
  <si>
    <t>Начальник ПЭО</t>
  </si>
  <si>
    <t>Т.А. Дорменёва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</si>
</sst>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/>
    <xf numFmtId="0" fontId="5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165" fontId="3" fillId="0" borderId="0" xfId="1" applyFont="1" applyAlignment="1">
      <alignment horizontal="center" vertical="center"/>
    </xf>
    <xf numFmtId="165" fontId="3" fillId="0" borderId="0" xfId="1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49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left" vertical="center" indent="2"/>
    </xf>
    <xf numFmtId="0" fontId="6" fillId="0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indent="2"/>
    </xf>
    <xf numFmtId="49" fontId="2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indent="2"/>
    </xf>
    <xf numFmtId="4" fontId="3" fillId="4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indent="2"/>
    </xf>
    <xf numFmtId="49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indent="2"/>
    </xf>
    <xf numFmtId="2" fontId="2" fillId="3" borderId="1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indent="2"/>
    </xf>
    <xf numFmtId="0" fontId="3" fillId="3" borderId="0" xfId="0" applyFont="1" applyFill="1" applyAlignment="1">
      <alignment horizontal="left" vertical="center" wrapText="1" indent="3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lgas\dfsvol\&#1059;&#1087;&#1088;&#1072;&#1074;&#1083;&#1077;&#1085;&#1080;&#1077;\&#1043;&#1088;&#1091;&#1087;&#1087;&#1086;&#1074;&#1099;&#1077;\&#1055;&#1083;&#1072;&#1085;&#1086;&#1074;&#1099;&#1081;\&#1050;&#1072;&#1083;&#1100;&#1082;&#1091;&#1083;&#1103;&#1094;&#1080;&#1080;\2017\&#1042;&#1044;&#1043;&#1054;\&#1058;&#1054;_&#1042;&#1044;&#1043;&#1054;_&#1042;&#1050;&#1043;&#1054;_2017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lgas\dfsvol\&#1059;&#1087;&#1088;&#1072;&#1074;&#1083;&#1077;&#1085;&#1080;&#1077;\&#1043;&#1088;&#1091;&#1087;&#1087;&#1086;&#1074;&#1099;&#1077;\&#1055;&#1083;&#1072;&#1085;&#1086;&#1074;&#1099;&#1081;\&#1050;&#1072;&#1083;&#1100;&#1082;&#1091;&#1083;&#1103;&#1094;&#1080;&#1080;\2016\&#1042;&#1044;&#1043;&#1054;\&#1058;&#1054;_&#1042;&#1044;&#1043;&#1054;_&#1042;&#1050;&#1043;&#1054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"/>
      <sheetName val="Охрана труда"/>
      <sheetName val="Материалы_сети"/>
      <sheetName val="Материалы_ВКГО"/>
      <sheetName val="Материалы_ВДГО без фас и подз"/>
      <sheetName val="Инструмент ВДГО"/>
      <sheetName val="Проездные  билеты"/>
      <sheetName val="Перечень тарифов"/>
      <sheetName val="Тарифы"/>
      <sheetName val="Прейскурант для утвержденияВДГО"/>
      <sheetName val="Прейскурант для утвержденияВКГО"/>
      <sheetName val="до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0">
          <cell r="A30" t="str">
            <v>Проверка герметичности внутридомового газопровода и технологических устройств на нем при количестве приборов на одном стояке (за один стояк):</v>
          </cell>
        </row>
        <row r="31">
          <cell r="A31" t="str">
            <v xml:space="preserve">                                до  5</v>
          </cell>
        </row>
        <row r="32">
          <cell r="A32" t="str">
            <v xml:space="preserve">                                6 - 10</v>
          </cell>
        </row>
        <row r="33">
          <cell r="A33" t="str">
            <v xml:space="preserve">                                11 - 15</v>
          </cell>
        </row>
        <row r="34">
          <cell r="A34" t="str">
            <v xml:space="preserve">                                свыше 15</v>
          </cell>
        </row>
        <row r="36">
          <cell r="A36" t="str">
            <v>Проверка на герметичность фланцевых, резьбовых соединений  и  сварных стыков на газопроводе в подъезде здания при диаметре:</v>
          </cell>
        </row>
        <row r="37">
          <cell r="A37" t="str">
            <v xml:space="preserve">                               до 32 мм</v>
          </cell>
        </row>
        <row r="38">
          <cell r="A38" t="str">
            <v xml:space="preserve">                               33 - 40 мм                                                      </v>
          </cell>
        </row>
        <row r="39">
          <cell r="A39" t="str">
            <v xml:space="preserve">                               41 - 50 мм                                                    </v>
          </cell>
        </row>
      </sheetData>
      <sheetData sheetId="8">
        <row r="5">
          <cell r="AE5">
            <v>19155.47505481806</v>
          </cell>
        </row>
        <row r="13">
          <cell r="AE13">
            <v>10887.349324870673</v>
          </cell>
        </row>
        <row r="21">
          <cell r="AE21">
            <v>2955.7403314835124</v>
          </cell>
        </row>
        <row r="24">
          <cell r="AE24">
            <v>1378.0208706513588</v>
          </cell>
        </row>
        <row r="27">
          <cell r="AE27">
            <v>1378.0208753603249</v>
          </cell>
        </row>
        <row r="31">
          <cell r="AE31">
            <v>289.69514001105165</v>
          </cell>
        </row>
        <row r="32">
          <cell r="AE32">
            <v>334.26362234889962</v>
          </cell>
        </row>
        <row r="33">
          <cell r="AE33">
            <v>401.11634622791678</v>
          </cell>
        </row>
        <row r="34">
          <cell r="AE34">
            <v>467.96905854024152</v>
          </cell>
        </row>
        <row r="37">
          <cell r="AE37">
            <v>65.91504743332554</v>
          </cell>
        </row>
        <row r="38">
          <cell r="AE38">
            <v>85.301826013276965</v>
          </cell>
        </row>
        <row r="39">
          <cell r="AE39">
            <v>135.70745174821135</v>
          </cell>
        </row>
        <row r="40">
          <cell r="AE40">
            <v>23.819564527771306</v>
          </cell>
        </row>
        <row r="42">
          <cell r="AE42">
            <v>75.131428936114844</v>
          </cell>
        </row>
        <row r="79">
          <cell r="A79" t="str">
            <v>- т/о  ГРП и ШРП пропускной способностью &gt; 50 м3/ч</v>
          </cell>
          <cell r="AE79">
            <v>5605.7251899055091</v>
          </cell>
          <cell r="AG79">
            <v>2802.8625949527545</v>
          </cell>
        </row>
        <row r="81">
          <cell r="A81" t="str">
            <v>- т/о  ШРП пропускной способностью &lt; 50 м3/ч</v>
          </cell>
          <cell r="AE81">
            <v>486.60809299773047</v>
          </cell>
          <cell r="AG81">
            <v>486.60809299773047</v>
          </cell>
        </row>
        <row r="88">
          <cell r="A88" t="str">
            <v>Технический осмотр ПРГ пропускной способностью &gt; 50 куб. м/час</v>
          </cell>
          <cell r="AG88">
            <v>417.84298005117819</v>
          </cell>
        </row>
        <row r="89">
          <cell r="A89" t="str">
            <v>Технический осмотр ПРГ пропускной способностью &lt; 50 куб. м/час</v>
          </cell>
          <cell r="AG89">
            <v>269.85691887569993</v>
          </cell>
        </row>
      </sheetData>
      <sheetData sheetId="9">
        <row r="7">
          <cell r="A7" t="str">
            <v>С 01.07.2017 г.</v>
          </cell>
        </row>
      </sheetData>
      <sheetData sheetId="10"/>
      <sheetData sheetId="11">
        <row r="6">
          <cell r="H6">
            <v>83.039999999999992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аботная плата"/>
      <sheetName val="ТО ВДГО дораб."/>
      <sheetName val="Материалы_ВДГО"/>
      <sheetName val="Материалы_сети"/>
      <sheetName val="Охрана труда"/>
      <sheetName val="Заработная плата (2)"/>
      <sheetName val="Перечень тарифов"/>
      <sheetName val="Тарифы"/>
      <sheetName val="Тарифы с доставкой"/>
      <sheetName val="Инструмент ВДГО"/>
      <sheetName val="Проездные  билеты"/>
      <sheetName val="Прейскурант"/>
      <sheetName val="Прейскурант для утвержденияВДГО"/>
      <sheetName val="Прейскурант для утвержденияВКГО"/>
      <sheetName val="Тарифы к изменению"/>
    </sheetNames>
    <sheetDataSet>
      <sheetData sheetId="0"/>
      <sheetData sheetId="1"/>
      <sheetData sheetId="2"/>
      <sheetData sheetId="3">
        <row r="8">
          <cell r="E8">
            <v>1785.71</v>
          </cell>
        </row>
      </sheetData>
      <sheetData sheetId="4"/>
      <sheetData sheetId="5"/>
      <sheetData sheetId="6">
        <row r="4">
          <cell r="P4">
            <v>1587352.5984</v>
          </cell>
        </row>
      </sheetData>
      <sheetData sheetId="7"/>
      <sheetData sheetId="8"/>
      <sheetData sheetId="9"/>
      <sheetData sheetId="10"/>
      <sheetData sheetId="11"/>
      <sheetData sheetId="12">
        <row r="10">
          <cell r="AE10">
            <v>17195.927010443036</v>
          </cell>
        </row>
        <row r="11">
          <cell r="AE11">
            <v>14796.930906432439</v>
          </cell>
        </row>
        <row r="12">
          <cell r="AE12">
            <v>855.22369282583747</v>
          </cell>
        </row>
        <row r="13">
          <cell r="AE13">
            <v>184.14759662949851</v>
          </cell>
        </row>
        <row r="14">
          <cell r="AE14">
            <v>711.60564475617844</v>
          </cell>
        </row>
        <row r="15">
          <cell r="AE15">
            <v>355.80282237808922</v>
          </cell>
        </row>
        <row r="16">
          <cell r="AE16">
            <v>103.68976564729047</v>
          </cell>
        </row>
        <row r="17">
          <cell r="AE17">
            <v>188.52658177370395</v>
          </cell>
        </row>
        <row r="18">
          <cell r="AE18">
            <v>9797.4624474290413</v>
          </cell>
        </row>
        <row r="19">
          <cell r="AE19">
            <v>7398.4654863998248</v>
          </cell>
        </row>
        <row r="20">
          <cell r="AE20">
            <v>855.22388855879524</v>
          </cell>
        </row>
        <row r="21">
          <cell r="AE21">
            <v>184.14756161165539</v>
          </cell>
        </row>
        <row r="22">
          <cell r="AE22">
            <v>711.60680724577298</v>
          </cell>
        </row>
        <row r="23">
          <cell r="AE23">
            <v>355.80344535882045</v>
          </cell>
        </row>
        <row r="24">
          <cell r="AE24">
            <v>103.68934289675978</v>
          </cell>
        </row>
        <row r="25">
          <cell r="AE25">
            <v>188.52591535741382</v>
          </cell>
        </row>
        <row r="26">
          <cell r="AE26">
            <v>2650.3027877472623</v>
          </cell>
        </row>
        <row r="27">
          <cell r="AE27">
            <v>2466.1551900272393</v>
          </cell>
        </row>
        <row r="28">
          <cell r="AE28">
            <v>184.14759772002276</v>
          </cell>
        </row>
        <row r="29">
          <cell r="AE29">
            <v>1233.0776036748975</v>
          </cell>
        </row>
        <row r="30">
          <cell r="AE30">
            <v>1233.0776036748975</v>
          </cell>
        </row>
        <row r="32">
          <cell r="AE32">
            <v>1233.0776161947833</v>
          </cell>
        </row>
        <row r="36">
          <cell r="AE36">
            <v>297.19956491305783</v>
          </cell>
          <cell r="AG36">
            <v>891.59869473917342</v>
          </cell>
        </row>
        <row r="37">
          <cell r="AE37">
            <v>342.92257446955955</v>
          </cell>
          <cell r="AG37">
            <v>1028.7677234086786</v>
          </cell>
        </row>
        <row r="38">
          <cell r="AE38">
            <v>411.50708985349922</v>
          </cell>
          <cell r="AG38">
            <v>1234.5212695604978</v>
          </cell>
        </row>
        <row r="39">
          <cell r="AE39">
            <v>480.09158419181023</v>
          </cell>
          <cell r="AG39">
            <v>1440.2747525754307</v>
          </cell>
        </row>
        <row r="42">
          <cell r="AE42">
            <v>64.054314239237939</v>
          </cell>
          <cell r="AG42">
            <v>192.1629427177138</v>
          </cell>
        </row>
        <row r="43">
          <cell r="AE43">
            <v>82.89381449595966</v>
          </cell>
          <cell r="AG43">
            <v>248.68144348787899</v>
          </cell>
        </row>
        <row r="44">
          <cell r="AE44">
            <v>131.87651953215089</v>
          </cell>
          <cell r="AG44">
            <v>395.62955859645268</v>
          </cell>
        </row>
        <row r="45">
          <cell r="AE45">
            <v>22.997357640857533</v>
          </cell>
          <cell r="AG45">
            <v>68.992072922572603</v>
          </cell>
        </row>
        <row r="47">
          <cell r="AE47">
            <v>65.70816371009839</v>
          </cell>
          <cell r="AG47">
            <v>197.12449113029516</v>
          </cell>
        </row>
      </sheetData>
      <sheetData sheetId="13">
        <row r="50">
          <cell r="AG50">
            <v>1062.5378342114675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view="pageBreakPreview" topLeftCell="A38" zoomScale="60" zoomScaleNormal="40" workbookViewId="0">
      <selection activeCell="AI29" sqref="AI29"/>
    </sheetView>
  </sheetViews>
  <sheetFormatPr defaultColWidth="8.85546875" defaultRowHeight="15" customHeight="1" x14ac:dyDescent="0.2"/>
  <cols>
    <col min="1" max="1" width="97.28515625" style="1" customWidth="1"/>
    <col min="2" max="2" width="22.140625" style="3" customWidth="1"/>
    <col min="3" max="3" width="26.85546875" style="2" customWidth="1"/>
    <col min="4" max="4" width="18.140625" style="2" hidden="1" customWidth="1"/>
    <col min="5" max="5" width="22.28515625" style="2" customWidth="1"/>
    <col min="6" max="7" width="17.85546875" style="2" hidden="1" customWidth="1"/>
    <col min="8" max="8" width="14.42578125" style="2" hidden="1" customWidth="1"/>
    <col min="9" max="9" width="15.28515625" style="2" hidden="1" customWidth="1"/>
    <col min="10" max="13" width="0" style="2" hidden="1" customWidth="1"/>
    <col min="14" max="14" width="12.5703125" style="2" hidden="1" customWidth="1"/>
    <col min="15" max="16384" width="8.85546875" style="2"/>
  </cols>
  <sheetData>
    <row r="1" spans="1:9" ht="83.25" customHeight="1" x14ac:dyDescent="0.2">
      <c r="B1" s="2"/>
      <c r="C1" s="46" t="s">
        <v>0</v>
      </c>
      <c r="D1" s="46"/>
      <c r="E1" s="46"/>
    </row>
    <row r="2" spans="1:9" ht="15" customHeight="1" x14ac:dyDescent="0.2">
      <c r="B2" s="2"/>
      <c r="C2" s="47"/>
      <c r="D2" s="47"/>
      <c r="E2" s="47"/>
    </row>
    <row r="3" spans="1:9" ht="29.45" customHeight="1" x14ac:dyDescent="0.2">
      <c r="B3" s="2"/>
      <c r="C3" s="48" t="s">
        <v>1</v>
      </c>
      <c r="D3" s="48"/>
      <c r="E3" s="48"/>
    </row>
    <row r="4" spans="1:9" ht="15" customHeight="1" x14ac:dyDescent="0.2">
      <c r="B4" s="2"/>
      <c r="D4" s="3"/>
    </row>
    <row r="6" spans="1:9" ht="50.45" customHeight="1" x14ac:dyDescent="0.2">
      <c r="A6" s="49" t="s">
        <v>2</v>
      </c>
      <c r="B6" s="49"/>
      <c r="C6" s="49"/>
      <c r="D6" s="49"/>
      <c r="E6" s="49"/>
    </row>
    <row r="7" spans="1:9" ht="45" customHeight="1" x14ac:dyDescent="0.25">
      <c r="A7" s="4" t="s">
        <v>3</v>
      </c>
      <c r="B7" s="5"/>
      <c r="C7" s="6"/>
    </row>
    <row r="8" spans="1:9" ht="50.25" customHeight="1" x14ac:dyDescent="0.2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</row>
    <row r="9" spans="1:9" ht="32.25" hidden="1" customHeight="1" x14ac:dyDescent="0.2">
      <c r="A9" s="9" t="s">
        <v>9</v>
      </c>
      <c r="B9" s="10"/>
      <c r="C9" s="11"/>
      <c r="D9" s="11"/>
      <c r="E9" s="11"/>
    </row>
    <row r="10" spans="1:9" ht="53.45" customHeight="1" x14ac:dyDescent="0.2">
      <c r="A10" s="12" t="s">
        <v>10</v>
      </c>
      <c r="B10" s="13" t="s">
        <v>11</v>
      </c>
      <c r="C10" s="14">
        <f>[1]Тарифы!AE5</f>
        <v>19155.47505481806</v>
      </c>
      <c r="D10" s="14">
        <f>C10/12</f>
        <v>1596.289587901505</v>
      </c>
      <c r="E10" s="14"/>
      <c r="F10" s="15">
        <f>'[2]Прейскурант для утвержденияВДГО'!$AE10</f>
        <v>17195.927010443036</v>
      </c>
      <c r="H10" s="16">
        <f>C10/F10</f>
        <v>1.113954196431806</v>
      </c>
      <c r="I10" s="16"/>
    </row>
    <row r="11" spans="1:9" s="20" customFormat="1" ht="35.450000000000003" hidden="1" customHeight="1" x14ac:dyDescent="0.2">
      <c r="A11" s="17" t="s">
        <v>12</v>
      </c>
      <c r="B11" s="18"/>
      <c r="C11" s="19" t="e">
        <f>#REF!/#REF!</f>
        <v>#REF!</v>
      </c>
      <c r="D11" s="19"/>
      <c r="E11" s="19"/>
      <c r="F11" s="15">
        <f>'[2]Прейскурант для утвержденияВДГО'!$AE11</f>
        <v>14796.930906432439</v>
      </c>
      <c r="H11" s="16" t="e">
        <f t="shared" ref="H11:H33" si="0">C11/F11</f>
        <v>#REF!</v>
      </c>
      <c r="I11" s="16"/>
    </row>
    <row r="12" spans="1:9" s="21" customFormat="1" ht="46.15" hidden="1" customHeight="1" x14ac:dyDescent="0.2">
      <c r="A12" s="17" t="e">
        <f>#REF!</f>
        <v>#REF!</v>
      </c>
      <c r="B12" s="18"/>
      <c r="C12" s="19" t="e">
        <f>#REF!/#REF!</f>
        <v>#REF!</v>
      </c>
      <c r="D12" s="19"/>
      <c r="E12" s="19"/>
      <c r="F12" s="15">
        <f>'[2]Прейскурант для утвержденияВДГО'!$AE12</f>
        <v>855.22369282583747</v>
      </c>
      <c r="H12" s="16" t="e">
        <f t="shared" si="0"/>
        <v>#REF!</v>
      </c>
      <c r="I12" s="16"/>
    </row>
    <row r="13" spans="1:9" s="21" customFormat="1" ht="46.15" hidden="1" customHeight="1" x14ac:dyDescent="0.2">
      <c r="A13" s="17" t="s">
        <v>13</v>
      </c>
      <c r="B13" s="18"/>
      <c r="C13" s="19" t="e">
        <f>#REF!/#REF!</f>
        <v>#REF!</v>
      </c>
      <c r="D13" s="19"/>
      <c r="E13" s="19"/>
      <c r="F13" s="15">
        <f>'[2]Прейскурант для утвержденияВДГО'!$AE13</f>
        <v>184.14759662949851</v>
      </c>
      <c r="H13" s="16" t="e">
        <f t="shared" si="0"/>
        <v>#REF!</v>
      </c>
      <c r="I13" s="16"/>
    </row>
    <row r="14" spans="1:9" s="21" customFormat="1" ht="16.149999999999999" hidden="1" customHeight="1" x14ac:dyDescent="0.2">
      <c r="A14" s="50" t="s">
        <v>14</v>
      </c>
      <c r="B14" s="18"/>
      <c r="C14" s="19" t="e">
        <f>#REF!/#REF!</f>
        <v>#REF!</v>
      </c>
      <c r="D14" s="19"/>
      <c r="E14" s="19"/>
      <c r="F14" s="15">
        <f>'[2]Прейскурант для утвержденияВДГО'!$AE14</f>
        <v>711.60564475617844</v>
      </c>
      <c r="H14" s="16" t="e">
        <f t="shared" si="0"/>
        <v>#REF!</v>
      </c>
      <c r="I14" s="16"/>
    </row>
    <row r="15" spans="1:9" s="21" customFormat="1" ht="16.149999999999999" hidden="1" customHeight="1" x14ac:dyDescent="0.2">
      <c r="A15" s="50"/>
      <c r="B15" s="18"/>
      <c r="C15" s="19" t="e">
        <f>#REF!/#REF!</f>
        <v>#REF!</v>
      </c>
      <c r="D15" s="19"/>
      <c r="E15" s="19"/>
      <c r="F15" s="15">
        <f>'[2]Прейскурант для утвержденияВДГО'!$AE15</f>
        <v>355.80282237808922</v>
      </c>
      <c r="H15" s="16" t="e">
        <f t="shared" si="0"/>
        <v>#REF!</v>
      </c>
      <c r="I15" s="16"/>
    </row>
    <row r="16" spans="1:9" s="21" customFormat="1" ht="27.6" hidden="1" customHeight="1" x14ac:dyDescent="0.2">
      <c r="A16" s="50"/>
      <c r="B16" s="18"/>
      <c r="C16" s="19" t="e">
        <f>#REF!/#REF!</f>
        <v>#REF!</v>
      </c>
      <c r="D16" s="19"/>
      <c r="E16" s="19"/>
      <c r="F16" s="15">
        <f>'[2]Прейскурант для утвержденияВДГО'!$AE16</f>
        <v>103.68976564729047</v>
      </c>
      <c r="H16" s="16" t="e">
        <f t="shared" si="0"/>
        <v>#REF!</v>
      </c>
      <c r="I16" s="16"/>
    </row>
    <row r="17" spans="1:9" s="21" customFormat="1" ht="30.6" hidden="1" customHeight="1" x14ac:dyDescent="0.2">
      <c r="A17" s="50"/>
      <c r="B17" s="18"/>
      <c r="C17" s="19" t="e">
        <f>#REF!/#REF!</f>
        <v>#REF!</v>
      </c>
      <c r="D17" s="19"/>
      <c r="E17" s="19"/>
      <c r="F17" s="15">
        <f>'[2]Прейскурант для утвержденияВДГО'!$AE17</f>
        <v>188.52658177370395</v>
      </c>
      <c r="H17" s="16" t="e">
        <f t="shared" si="0"/>
        <v>#REF!</v>
      </c>
      <c r="I17" s="16"/>
    </row>
    <row r="18" spans="1:9" ht="48" customHeight="1" x14ac:dyDescent="0.2">
      <c r="A18" s="12" t="s">
        <v>15</v>
      </c>
      <c r="B18" s="13" t="s">
        <v>11</v>
      </c>
      <c r="C18" s="14">
        <f>[1]Тарифы!AE13</f>
        <v>10887.349324870673</v>
      </c>
      <c r="D18" s="14">
        <f>C18/12</f>
        <v>907.27911040588936</v>
      </c>
      <c r="E18" s="14"/>
      <c r="F18" s="15">
        <f>'[2]Прейскурант для утвержденияВДГО'!$AE18</f>
        <v>9797.4624474290413</v>
      </c>
      <c r="H18" s="16">
        <f t="shared" si="0"/>
        <v>1.1112417509421155</v>
      </c>
      <c r="I18" s="16"/>
    </row>
    <row r="19" spans="1:9" s="20" customFormat="1" ht="28.9" hidden="1" customHeight="1" x14ac:dyDescent="0.2">
      <c r="A19" s="17" t="s">
        <v>12</v>
      </c>
      <c r="B19" s="18"/>
      <c r="C19" s="19" t="e">
        <f>#REF!/#REF!</f>
        <v>#REF!</v>
      </c>
      <c r="D19" s="19"/>
      <c r="E19" s="19"/>
      <c r="F19" s="15">
        <f>'[2]Прейскурант для утвержденияВДГО'!$AE19</f>
        <v>7398.4654863998248</v>
      </c>
      <c r="H19" s="16" t="e">
        <f t="shared" si="0"/>
        <v>#REF!</v>
      </c>
      <c r="I19" s="16"/>
    </row>
    <row r="20" spans="1:9" s="21" customFormat="1" ht="46.15" hidden="1" customHeight="1" x14ac:dyDescent="0.2">
      <c r="A20" s="17" t="s">
        <v>16</v>
      </c>
      <c r="B20" s="18"/>
      <c r="C20" s="19" t="e">
        <f>#REF!/#REF!</f>
        <v>#REF!</v>
      </c>
      <c r="D20" s="19"/>
      <c r="E20" s="19"/>
      <c r="F20" s="15">
        <f>'[2]Прейскурант для утвержденияВДГО'!$AE20</f>
        <v>855.22388855879524</v>
      </c>
      <c r="H20" s="16" t="e">
        <f t="shared" si="0"/>
        <v>#REF!</v>
      </c>
      <c r="I20" s="16"/>
    </row>
    <row r="21" spans="1:9" s="21" customFormat="1" ht="46.15" hidden="1" customHeight="1" x14ac:dyDescent="0.2">
      <c r="A21" s="17" t="s">
        <v>13</v>
      </c>
      <c r="B21" s="18"/>
      <c r="C21" s="19" t="e">
        <f>#REF!/#REF!</f>
        <v>#REF!</v>
      </c>
      <c r="D21" s="19"/>
      <c r="E21" s="19"/>
      <c r="F21" s="15">
        <f>'[2]Прейскурант для утвержденияВДГО'!$AE21</f>
        <v>184.14756161165539</v>
      </c>
      <c r="H21" s="16" t="e">
        <f t="shared" si="0"/>
        <v>#REF!</v>
      </c>
      <c r="I21" s="16"/>
    </row>
    <row r="22" spans="1:9" s="21" customFormat="1" ht="16.149999999999999" hidden="1" customHeight="1" x14ac:dyDescent="0.2">
      <c r="A22" s="50" t="s">
        <v>14</v>
      </c>
      <c r="B22" s="18"/>
      <c r="C22" s="19" t="e">
        <f>#REF!/#REF!</f>
        <v>#REF!</v>
      </c>
      <c r="D22" s="19"/>
      <c r="E22" s="19"/>
      <c r="F22" s="15">
        <f>'[2]Прейскурант для утвержденияВДГО'!$AE22</f>
        <v>711.60680724577298</v>
      </c>
      <c r="H22" s="16" t="e">
        <f t="shared" si="0"/>
        <v>#REF!</v>
      </c>
      <c r="I22" s="16"/>
    </row>
    <row r="23" spans="1:9" s="21" customFormat="1" ht="16.149999999999999" hidden="1" customHeight="1" x14ac:dyDescent="0.2">
      <c r="A23" s="50"/>
      <c r="B23" s="18"/>
      <c r="C23" s="19" t="e">
        <f>#REF!/#REF!</f>
        <v>#REF!</v>
      </c>
      <c r="D23" s="19"/>
      <c r="E23" s="19"/>
      <c r="F23" s="15">
        <f>'[2]Прейскурант для утвержденияВДГО'!$AE23</f>
        <v>355.80344535882045</v>
      </c>
      <c r="H23" s="16" t="e">
        <f t="shared" si="0"/>
        <v>#REF!</v>
      </c>
      <c r="I23" s="16"/>
    </row>
    <row r="24" spans="1:9" s="21" customFormat="1" ht="16.149999999999999" hidden="1" customHeight="1" x14ac:dyDescent="0.2">
      <c r="A24" s="50"/>
      <c r="B24" s="18"/>
      <c r="C24" s="19" t="e">
        <f>#REF!/#REF!</f>
        <v>#REF!</v>
      </c>
      <c r="D24" s="19"/>
      <c r="E24" s="19"/>
      <c r="F24" s="15">
        <f>'[2]Прейскурант для утвержденияВДГО'!$AE24</f>
        <v>103.68934289675978</v>
      </c>
      <c r="H24" s="16" t="e">
        <f t="shared" si="0"/>
        <v>#REF!</v>
      </c>
      <c r="I24" s="16"/>
    </row>
    <row r="25" spans="1:9" s="21" customFormat="1" ht="16.149999999999999" hidden="1" customHeight="1" x14ac:dyDescent="0.2">
      <c r="A25" s="50"/>
      <c r="B25" s="18"/>
      <c r="C25" s="19" t="e">
        <f>#REF!/#REF!</f>
        <v>#REF!</v>
      </c>
      <c r="D25" s="19"/>
      <c r="E25" s="19"/>
      <c r="F25" s="15">
        <f>'[2]Прейскурант для утвержденияВДГО'!$AE25</f>
        <v>188.52591535741382</v>
      </c>
      <c r="H25" s="16" t="e">
        <f t="shared" si="0"/>
        <v>#REF!</v>
      </c>
      <c r="I25" s="16"/>
    </row>
    <row r="26" spans="1:9" ht="48" customHeight="1" x14ac:dyDescent="0.2">
      <c r="A26" s="12" t="s">
        <v>17</v>
      </c>
      <c r="B26" s="13" t="s">
        <v>11</v>
      </c>
      <c r="C26" s="14">
        <f>[1]Тарифы!AE21</f>
        <v>2955.7403314835124</v>
      </c>
      <c r="D26" s="14">
        <f>C26/12</f>
        <v>246.31169429029271</v>
      </c>
      <c r="E26" s="14"/>
      <c r="F26" s="15">
        <f>'[2]Прейскурант для утвержденияВДГО'!$AE26</f>
        <v>2650.3027877472623</v>
      </c>
      <c r="H26" s="16">
        <f t="shared" si="0"/>
        <v>1.1152462824807536</v>
      </c>
      <c r="I26" s="16"/>
    </row>
    <row r="27" spans="1:9" s="20" customFormat="1" ht="28.9" hidden="1" customHeight="1" x14ac:dyDescent="0.2">
      <c r="A27" s="17" t="s">
        <v>12</v>
      </c>
      <c r="B27" s="18"/>
      <c r="C27" s="19" t="e">
        <f>#REF!/#REF!</f>
        <v>#REF!</v>
      </c>
      <c r="D27" s="19"/>
      <c r="E27" s="19"/>
      <c r="F27" s="15">
        <f>'[2]Прейскурант для утвержденияВДГО'!$AE27</f>
        <v>2466.1551900272393</v>
      </c>
      <c r="H27" s="16" t="e">
        <f t="shared" si="0"/>
        <v>#REF!</v>
      </c>
      <c r="I27" s="16"/>
    </row>
    <row r="28" spans="1:9" s="21" customFormat="1" ht="46.15" hidden="1" customHeight="1" x14ac:dyDescent="0.2">
      <c r="A28" s="17" t="s">
        <v>18</v>
      </c>
      <c r="B28" s="18"/>
      <c r="C28" s="19" t="e">
        <f>#REF!/#REF!</f>
        <v>#REF!</v>
      </c>
      <c r="D28" s="19"/>
      <c r="E28" s="19"/>
      <c r="F28" s="15">
        <f>'[2]Прейскурант для утвержденияВДГО'!$AE28</f>
        <v>184.14759772002276</v>
      </c>
      <c r="H28" s="16" t="e">
        <f t="shared" si="0"/>
        <v>#REF!</v>
      </c>
      <c r="I28" s="16"/>
    </row>
    <row r="29" spans="1:9" ht="48" customHeight="1" x14ac:dyDescent="0.2">
      <c r="A29" s="12" t="s">
        <v>19</v>
      </c>
      <c r="B29" s="13" t="s">
        <v>11</v>
      </c>
      <c r="C29" s="14">
        <f>[1]Тарифы!AE24</f>
        <v>1378.0208706513588</v>
      </c>
      <c r="D29" s="14">
        <f>C29/12</f>
        <v>114.8350725542799</v>
      </c>
      <c r="E29" s="14"/>
      <c r="F29" s="15">
        <f>'[2]Прейскурант для утвержденияВДГО'!$AE29</f>
        <v>1233.0776036748975</v>
      </c>
      <c r="H29" s="16">
        <f t="shared" si="0"/>
        <v>1.1175459407781732</v>
      </c>
      <c r="I29" s="16"/>
    </row>
    <row r="30" spans="1:9" s="20" customFormat="1" ht="28.9" hidden="1" customHeight="1" x14ac:dyDescent="0.2">
      <c r="A30" s="17" t="s">
        <v>20</v>
      </c>
      <c r="B30" s="18"/>
      <c r="C30" s="19" t="e">
        <f>#REF!/#REF!</f>
        <v>#REF!</v>
      </c>
      <c r="D30" s="19"/>
      <c r="E30" s="19"/>
      <c r="F30" s="15">
        <f>'[2]Прейскурант для утвержденияВДГО'!$AE30</f>
        <v>1233.0776036748975</v>
      </c>
      <c r="H30" s="16" t="e">
        <f t="shared" si="0"/>
        <v>#REF!</v>
      </c>
      <c r="I30" s="16"/>
    </row>
    <row r="31" spans="1:9" s="21" customFormat="1" ht="28.9" hidden="1" customHeight="1" x14ac:dyDescent="0.2">
      <c r="A31" s="17" t="e">
        <f>#REF!</f>
        <v>#REF!</v>
      </c>
      <c r="B31" s="18"/>
      <c r="C31" s="19"/>
      <c r="D31" s="19"/>
      <c r="E31" s="19"/>
      <c r="F31" s="15">
        <f>'[2]Прейскурант для утвержденияВДГО'!$AE31</f>
        <v>0</v>
      </c>
      <c r="H31" s="16" t="e">
        <f t="shared" si="0"/>
        <v>#DIV/0!</v>
      </c>
      <c r="I31" s="16"/>
    </row>
    <row r="32" spans="1:9" ht="48" customHeight="1" x14ac:dyDescent="0.2">
      <c r="A32" s="12" t="s">
        <v>21</v>
      </c>
      <c r="B32" s="13" t="s">
        <v>11</v>
      </c>
      <c r="C32" s="14">
        <f>[1]Тарифы!AE27</f>
        <v>1378.0208753603249</v>
      </c>
      <c r="D32" s="14">
        <f>C32/12</f>
        <v>114.83507294669374</v>
      </c>
      <c r="E32" s="14"/>
      <c r="F32" s="15">
        <f>'[2]Прейскурант для утвержденияВДГО'!$AE32</f>
        <v>1233.0776161947833</v>
      </c>
      <c r="H32" s="16">
        <f t="shared" si="0"/>
        <v>1.1175459332501949</v>
      </c>
      <c r="I32" s="16"/>
    </row>
    <row r="33" spans="1:14" s="20" customFormat="1" ht="28.9" hidden="1" customHeight="1" x14ac:dyDescent="0.2">
      <c r="A33" s="17" t="s">
        <v>22</v>
      </c>
      <c r="B33" s="18"/>
      <c r="C33" s="19" t="e">
        <f>#REF!/#REF!</f>
        <v>#REF!</v>
      </c>
      <c r="D33" s="19"/>
      <c r="E33" s="19"/>
      <c r="H33" s="16" t="e">
        <f t="shared" si="0"/>
        <v>#REF!</v>
      </c>
      <c r="I33" s="16" t="e">
        <f>D33/G33</f>
        <v>#DIV/0!</v>
      </c>
    </row>
    <row r="34" spans="1:14" ht="48" customHeight="1" x14ac:dyDescent="0.2">
      <c r="A34" s="12" t="s">
        <v>23</v>
      </c>
      <c r="B34" s="13"/>
      <c r="C34" s="14"/>
      <c r="D34" s="14"/>
      <c r="E34" s="14"/>
      <c r="H34" s="16"/>
      <c r="I34" s="16"/>
    </row>
    <row r="35" spans="1:14" s="21" customFormat="1" ht="46.15" customHeight="1" x14ac:dyDescent="0.2">
      <c r="A35" s="22" t="str">
        <f>'[1]Перечень тарифов'!A30</f>
        <v>Проверка герметичности внутридомового газопровода и технологических устройств на нем при количестве приборов на одном стояке (за один стояк):</v>
      </c>
      <c r="B35" s="13"/>
      <c r="C35" s="23"/>
      <c r="D35" s="23"/>
      <c r="E35" s="23"/>
      <c r="H35" s="16"/>
      <c r="I35" s="16"/>
    </row>
    <row r="36" spans="1:14" s="24" customFormat="1" ht="27" customHeight="1" x14ac:dyDescent="0.2">
      <c r="A36" s="22" t="str">
        <f>'[1]Перечень тарифов'!A31</f>
        <v xml:space="preserve">                                до  5</v>
      </c>
      <c r="B36" s="13" t="s">
        <v>24</v>
      </c>
      <c r="C36" s="19">
        <f>[1]Тарифы!AE31+7.5</f>
        <v>297.19514001105165</v>
      </c>
      <c r="D36" s="19">
        <f>C36/12</f>
        <v>24.766261667587639</v>
      </c>
      <c r="E36" s="19">
        <f>C36*3+0.01</f>
        <v>891.59542003315494</v>
      </c>
      <c r="F36" s="15">
        <f>'[2]Прейскурант для утвержденияВДГО'!AE36</f>
        <v>297.19956491305783</v>
      </c>
      <c r="G36" s="15">
        <f>'[2]Прейскурант для утвержденияВДГО'!$AG36</f>
        <v>891.59869473917342</v>
      </c>
      <c r="H36" s="16">
        <f>C36/F36</f>
        <v>0.99998511134426638</v>
      </c>
      <c r="I36" s="16">
        <f>E36/G36</f>
        <v>0.99999632715252074</v>
      </c>
      <c r="M36" s="25">
        <f>F36-C36</f>
        <v>4.4249020061783995E-3</v>
      </c>
      <c r="N36" s="25">
        <f>G36-E36</f>
        <v>3.2747060184874499E-3</v>
      </c>
    </row>
    <row r="37" spans="1:14" s="24" customFormat="1" ht="27" customHeight="1" x14ac:dyDescent="0.2">
      <c r="A37" s="22" t="str">
        <f>'[1]Перечень тарифов'!A32</f>
        <v xml:space="preserve">                                6 - 10</v>
      </c>
      <c r="B37" s="13" t="s">
        <v>24</v>
      </c>
      <c r="C37" s="19">
        <f>[1]Тарифы!AE32+8.66</f>
        <v>342.92362234889964</v>
      </c>
      <c r="D37" s="19">
        <f>C37/12</f>
        <v>28.576968529074971</v>
      </c>
      <c r="E37" s="19">
        <f>C37*3</f>
        <v>1028.7708670466989</v>
      </c>
      <c r="F37" s="15">
        <f>'[2]Прейскурант для утвержденияВДГО'!AE37</f>
        <v>342.92257446955955</v>
      </c>
      <c r="G37" s="15">
        <f>'[2]Прейскурант для утвержденияВДГО'!$AG37</f>
        <v>1028.7677234086786</v>
      </c>
      <c r="H37" s="16">
        <f>C37/F37</f>
        <v>1.0000030557315793</v>
      </c>
      <c r="I37" s="16">
        <f>E37/G37</f>
        <v>1.0000030557315793</v>
      </c>
      <c r="M37" s="25">
        <f t="shared" ref="M37:M40" si="1">F37-C37</f>
        <v>-1.0478793400920949E-3</v>
      </c>
      <c r="N37" s="25">
        <f t="shared" ref="N37:N40" si="2">G37-E37</f>
        <v>-3.1436380202194414E-3</v>
      </c>
    </row>
    <row r="38" spans="1:14" s="24" customFormat="1" ht="27" customHeight="1" x14ac:dyDescent="0.2">
      <c r="A38" s="22" t="str">
        <f>'[1]Перечень тарифов'!A33</f>
        <v xml:space="preserve">                                11 - 15</v>
      </c>
      <c r="B38" s="13" t="s">
        <v>24</v>
      </c>
      <c r="C38" s="19">
        <f>[1]Тарифы!AE33+10.39</f>
        <v>411.50634622791677</v>
      </c>
      <c r="D38" s="19">
        <f>C38/12</f>
        <v>34.292195518993061</v>
      </c>
      <c r="E38" s="19">
        <f>C38*3</f>
        <v>1234.5190386837503</v>
      </c>
      <c r="F38" s="15">
        <f>'[2]Прейскурант для утвержденияВДГО'!AE38</f>
        <v>411.50708985349922</v>
      </c>
      <c r="G38" s="15">
        <f>'[2]Прейскурант для утвержденияВДГО'!$AG38</f>
        <v>1234.5212695604978</v>
      </c>
      <c r="H38" s="16">
        <f>C38/F38</f>
        <v>0.99999819292157832</v>
      </c>
      <c r="I38" s="16">
        <f>E38/G38</f>
        <v>0.99999819292157821</v>
      </c>
      <c r="M38" s="25">
        <f t="shared" si="1"/>
        <v>7.4362558245866239E-4</v>
      </c>
      <c r="N38" s="25">
        <f t="shared" si="2"/>
        <v>2.230876747489674E-3</v>
      </c>
    </row>
    <row r="39" spans="1:14" s="24" customFormat="1" ht="27" customHeight="1" x14ac:dyDescent="0.2">
      <c r="A39" s="22" t="str">
        <f>'[1]Перечень тарифов'!A34</f>
        <v xml:space="preserve">                                свыше 15</v>
      </c>
      <c r="B39" s="13" t="s">
        <v>24</v>
      </c>
      <c r="C39" s="19">
        <f>[1]Тарифы!AE34+12.12</f>
        <v>480.08905854024152</v>
      </c>
      <c r="D39" s="19">
        <f>C39/12</f>
        <v>40.007421545020129</v>
      </c>
      <c r="E39" s="19">
        <f>C39*3</f>
        <v>1440.2671756207246</v>
      </c>
      <c r="F39" s="15">
        <f>'[2]Прейскурант для утвержденияВДГО'!AE39</f>
        <v>480.09158419181023</v>
      </c>
      <c r="G39" s="15">
        <f>'[2]Прейскурант для утвержденияВДГО'!$AG39</f>
        <v>1440.2747525754307</v>
      </c>
      <c r="H39" s="16">
        <f>C39/F39</f>
        <v>0.99999473922965565</v>
      </c>
      <c r="I39" s="16">
        <f>E39/G39</f>
        <v>0.99999473922965565</v>
      </c>
      <c r="M39" s="25">
        <f t="shared" si="1"/>
        <v>2.5256515687033243E-3</v>
      </c>
      <c r="N39" s="25">
        <f t="shared" si="2"/>
        <v>7.5769547061099729E-3</v>
      </c>
    </row>
    <row r="40" spans="1:14" ht="48" hidden="1" customHeight="1" x14ac:dyDescent="0.2">
      <c r="A40" s="12" t="s">
        <v>25</v>
      </c>
      <c r="B40" s="13"/>
      <c r="C40" s="14"/>
      <c r="D40" s="14"/>
      <c r="E40" s="14"/>
      <c r="F40" s="15">
        <f>'[2]Прейскурант для утвержденияВДГО'!AE40</f>
        <v>0</v>
      </c>
      <c r="G40" s="15">
        <f>'[2]Прейскурант для утвержденияВДГО'!$AG40</f>
        <v>0</v>
      </c>
      <c r="H40" s="16"/>
      <c r="I40" s="16"/>
      <c r="M40" s="25">
        <f t="shared" si="1"/>
        <v>0</v>
      </c>
      <c r="N40" s="25">
        <f t="shared" si="2"/>
        <v>0</v>
      </c>
    </row>
    <row r="41" spans="1:14" s="21" customFormat="1" ht="46.15" customHeight="1" x14ac:dyDescent="0.2">
      <c r="A41" s="22" t="str">
        <f>'[1]Перечень тарифов'!A36</f>
        <v>Проверка на герметичность фланцевых, резьбовых соединений  и  сварных стыков на газопроводе в подъезде здания при диаметре:</v>
      </c>
      <c r="B41" s="13"/>
      <c r="C41" s="23"/>
      <c r="D41" s="23"/>
      <c r="E41" s="23"/>
      <c r="H41" s="16"/>
      <c r="I41" s="16"/>
      <c r="M41" s="25"/>
      <c r="N41" s="25"/>
    </row>
    <row r="42" spans="1:14" s="21" customFormat="1" ht="27" customHeight="1" x14ac:dyDescent="0.2">
      <c r="A42" s="22" t="str">
        <f>'[1]Перечень тарифов'!A37</f>
        <v xml:space="preserve">                               до 32 мм</v>
      </c>
      <c r="B42" s="13" t="s">
        <v>26</v>
      </c>
      <c r="C42" s="19">
        <f>[1]Тарифы!AE37</f>
        <v>65.91504743332554</v>
      </c>
      <c r="D42" s="19">
        <f>C42/12</f>
        <v>5.4929206194437947</v>
      </c>
      <c r="E42" s="19">
        <f>C42*3</f>
        <v>197.74514229997664</v>
      </c>
      <c r="F42" s="15">
        <f>'[2]Прейскурант для утвержденияВДГО'!$AE42</f>
        <v>64.054314239237939</v>
      </c>
      <c r="G42" s="15">
        <f>'[2]Прейскурант для утвержденияВДГО'!$AG42</f>
        <v>192.1629427177138</v>
      </c>
      <c r="H42" s="16">
        <f>C42/F42</f>
        <v>1.029049303176331</v>
      </c>
      <c r="I42" s="16">
        <f>E42/G42</f>
        <v>1.0290493031763313</v>
      </c>
      <c r="M42" s="25"/>
      <c r="N42" s="25"/>
    </row>
    <row r="43" spans="1:14" s="21" customFormat="1" ht="27" customHeight="1" x14ac:dyDescent="0.2">
      <c r="A43" s="22" t="str">
        <f>'[1]Перечень тарифов'!A38</f>
        <v xml:space="preserve">                               33 - 40 мм                                                      </v>
      </c>
      <c r="B43" s="13" t="s">
        <v>26</v>
      </c>
      <c r="C43" s="19">
        <f>[1]Тарифы!AE38</f>
        <v>85.301826013276965</v>
      </c>
      <c r="D43" s="19">
        <f>C43/12</f>
        <v>7.1084855011064141</v>
      </c>
      <c r="E43" s="19">
        <f>C43*3</f>
        <v>255.90547803983088</v>
      </c>
      <c r="F43" s="15">
        <f>'[2]Прейскурант для утвержденияВДГО'!$AE43</f>
        <v>82.89381449595966</v>
      </c>
      <c r="G43" s="15">
        <f>'[2]Прейскурант для утвержденияВДГО'!$AG43</f>
        <v>248.68144348787899</v>
      </c>
      <c r="H43" s="16">
        <f>C43/F43</f>
        <v>1.0290493510518166</v>
      </c>
      <c r="I43" s="16">
        <f>E43/G43</f>
        <v>1.0290493510518166</v>
      </c>
      <c r="M43" s="25"/>
      <c r="N43" s="25"/>
    </row>
    <row r="44" spans="1:14" s="21" customFormat="1" ht="27" customHeight="1" x14ac:dyDescent="0.2">
      <c r="A44" s="22" t="str">
        <f>'[1]Перечень тарифов'!A39</f>
        <v xml:space="preserve">                               41 - 50 мм                                                    </v>
      </c>
      <c r="B44" s="13" t="s">
        <v>26</v>
      </c>
      <c r="C44" s="19">
        <f>[1]Тарифы!AE39</f>
        <v>135.70745174821135</v>
      </c>
      <c r="D44" s="19">
        <f>C44/12</f>
        <v>11.308954312350947</v>
      </c>
      <c r="E44" s="19">
        <f>C44*3</f>
        <v>407.12235524463404</v>
      </c>
      <c r="F44" s="15">
        <f>'[2]Прейскурант для утвержденияВДГО'!$AE44</f>
        <v>131.87651953215089</v>
      </c>
      <c r="G44" s="15">
        <f>'[2]Прейскурант для утвержденияВДГО'!$AG44</f>
        <v>395.62955859645268</v>
      </c>
      <c r="H44" s="16">
        <f>C44/F44</f>
        <v>1.0290493882432687</v>
      </c>
      <c r="I44" s="16">
        <f>E44/G44</f>
        <v>1.0290493882432687</v>
      </c>
      <c r="M44" s="25"/>
      <c r="N44" s="25"/>
    </row>
    <row r="45" spans="1:14" ht="48" customHeight="1" x14ac:dyDescent="0.2">
      <c r="A45" s="12" t="s">
        <v>27</v>
      </c>
      <c r="B45" s="13" t="s">
        <v>28</v>
      </c>
      <c r="C45" s="14">
        <f t="shared" ref="C45" si="3">C46</f>
        <v>23.819564527771306</v>
      </c>
      <c r="D45" s="14">
        <f>C45/12</f>
        <v>1.9849637106476088</v>
      </c>
      <c r="E45" s="14">
        <f>C45*3</f>
        <v>71.458693583313917</v>
      </c>
      <c r="F45" s="15">
        <f>'[2]Прейскурант для утвержденияВДГО'!$AE45</f>
        <v>22.997357640857533</v>
      </c>
      <c r="G45" s="15">
        <f>'[2]Прейскурант для утвержденияВДГО'!$AG45</f>
        <v>68.992072922572603</v>
      </c>
      <c r="H45" s="16">
        <f>C45/F45</f>
        <v>1.0357522329197084</v>
      </c>
      <c r="I45" s="16">
        <f>E45/G45</f>
        <v>1.0357522329197082</v>
      </c>
    </row>
    <row r="46" spans="1:14" s="21" customFormat="1" ht="31.9" hidden="1" customHeight="1" x14ac:dyDescent="0.2">
      <c r="A46" s="26" t="s">
        <v>29</v>
      </c>
      <c r="B46" s="18"/>
      <c r="C46" s="19">
        <f>[1]Тарифы!AE40</f>
        <v>23.819564527771306</v>
      </c>
      <c r="D46" s="19"/>
      <c r="E46" s="19"/>
      <c r="H46" s="16"/>
      <c r="I46" s="16"/>
    </row>
    <row r="47" spans="1:14" s="21" customFormat="1" ht="46.15" customHeight="1" x14ac:dyDescent="0.2">
      <c r="A47" s="12" t="s">
        <v>30</v>
      </c>
      <c r="B47" s="27" t="s">
        <v>31</v>
      </c>
      <c r="C47" s="28">
        <f>[1]Тарифы!AE42</f>
        <v>75.131428936114844</v>
      </c>
      <c r="D47" s="14">
        <f>C47/12</f>
        <v>6.2609524113429034</v>
      </c>
      <c r="E47" s="14">
        <f>C47*3</f>
        <v>225.39428680834453</v>
      </c>
      <c r="F47" s="15">
        <f>'[2]Прейскурант для утвержденияВДГО'!$AE47</f>
        <v>65.70816371009839</v>
      </c>
      <c r="G47" s="15">
        <f>'[2]Прейскурант для утвержденияВДГО'!$AG47</f>
        <v>197.12449113029516</v>
      </c>
      <c r="H47" s="16">
        <f>C47/F47</f>
        <v>1.143410874599867</v>
      </c>
      <c r="I47" s="16">
        <f>E47/G47</f>
        <v>1.143410874599867</v>
      </c>
    </row>
    <row r="48" spans="1:14" s="21" customFormat="1" ht="46.15" hidden="1" customHeight="1" x14ac:dyDescent="0.2">
      <c r="A48" s="29" t="s">
        <v>32</v>
      </c>
      <c r="B48" s="27" t="s">
        <v>31</v>
      </c>
      <c r="C48" s="30"/>
      <c r="D48" s="31"/>
      <c r="E48" s="31"/>
    </row>
    <row r="49" spans="1:5" ht="24.6" hidden="1" customHeight="1" thickBot="1" x14ac:dyDescent="0.25">
      <c r="A49" s="9" t="s">
        <v>33</v>
      </c>
      <c r="B49" s="27" t="s">
        <v>31</v>
      </c>
      <c r="C49" s="32"/>
      <c r="D49" s="32"/>
      <c r="E49" s="32"/>
    </row>
    <row r="50" spans="1:5" s="35" customFormat="1" ht="15" hidden="1" customHeight="1" thickBot="1" x14ac:dyDescent="0.25">
      <c r="A50" s="33" t="s">
        <v>34</v>
      </c>
      <c r="B50" s="27" t="s">
        <v>31</v>
      </c>
      <c r="C50" s="34"/>
      <c r="D50" s="34"/>
      <c r="E50" s="34"/>
    </row>
    <row r="51" spans="1:5" ht="32.450000000000003" hidden="1" customHeight="1" x14ac:dyDescent="0.2">
      <c r="A51" s="12" t="s">
        <v>35</v>
      </c>
      <c r="B51" s="27" t="s">
        <v>31</v>
      </c>
      <c r="C51" s="14" t="e">
        <f t="shared" ref="C51" si="4">SUM(C52:C53)</f>
        <v>#REF!</v>
      </c>
      <c r="D51" s="14" t="e">
        <f>C51/12</f>
        <v>#REF!</v>
      </c>
      <c r="E51" s="14" t="e">
        <f>C51*3</f>
        <v>#REF!</v>
      </c>
    </row>
    <row r="52" spans="1:5" s="21" customFormat="1" ht="32.450000000000003" hidden="1" customHeight="1" x14ac:dyDescent="0.2">
      <c r="A52" s="17" t="s">
        <v>36</v>
      </c>
      <c r="B52" s="27" t="s">
        <v>31</v>
      </c>
      <c r="C52" s="19" t="e">
        <f>#REF!/#REF!</f>
        <v>#REF!</v>
      </c>
      <c r="D52" s="19"/>
      <c r="E52" s="19"/>
    </row>
    <row r="53" spans="1:5" s="21" customFormat="1" ht="46.15" hidden="1" customHeight="1" x14ac:dyDescent="0.2">
      <c r="A53" s="17"/>
      <c r="B53" s="27" t="s">
        <v>31</v>
      </c>
      <c r="C53" s="19"/>
      <c r="D53" s="19"/>
      <c r="E53" s="19"/>
    </row>
    <row r="54" spans="1:5" ht="32.450000000000003" hidden="1" customHeight="1" x14ac:dyDescent="0.2">
      <c r="A54" s="12" t="s">
        <v>37</v>
      </c>
      <c r="B54" s="27" t="s">
        <v>31</v>
      </c>
      <c r="C54" s="14" t="e">
        <f t="shared" ref="C54" si="5">SUM(C55:C56)</f>
        <v>#REF!</v>
      </c>
      <c r="D54" s="14" t="e">
        <f>C54/12</f>
        <v>#REF!</v>
      </c>
      <c r="E54" s="14" t="e">
        <f>C54*3</f>
        <v>#REF!</v>
      </c>
    </row>
    <row r="55" spans="1:5" s="21" customFormat="1" ht="35.450000000000003" hidden="1" customHeight="1" x14ac:dyDescent="0.2">
      <c r="A55" s="17" t="s">
        <v>36</v>
      </c>
      <c r="B55" s="27" t="s">
        <v>31</v>
      </c>
      <c r="C55" s="19" t="e">
        <f>#REF!/#REF!</f>
        <v>#REF!</v>
      </c>
      <c r="D55" s="19"/>
      <c r="E55" s="19"/>
    </row>
    <row r="56" spans="1:5" s="21" customFormat="1" ht="46.15" hidden="1" customHeight="1" x14ac:dyDescent="0.2">
      <c r="A56" s="17"/>
      <c r="B56" s="27" t="s">
        <v>31</v>
      </c>
      <c r="C56" s="19"/>
      <c r="D56" s="19"/>
      <c r="E56" s="19"/>
    </row>
    <row r="57" spans="1:5" ht="32.450000000000003" hidden="1" customHeight="1" x14ac:dyDescent="0.2">
      <c r="A57" s="12" t="s">
        <v>38</v>
      </c>
      <c r="B57" s="27" t="s">
        <v>31</v>
      </c>
      <c r="C57" s="14" t="e">
        <f>SUM(C58:C59)</f>
        <v>#REF!</v>
      </c>
      <c r="D57" s="14" t="e">
        <f>C57/12</f>
        <v>#REF!</v>
      </c>
      <c r="E57" s="14" t="e">
        <f>C57*3</f>
        <v>#REF!</v>
      </c>
    </row>
    <row r="58" spans="1:5" s="21" customFormat="1" ht="32.450000000000003" hidden="1" customHeight="1" x14ac:dyDescent="0.2">
      <c r="A58" s="17" t="s">
        <v>36</v>
      </c>
      <c r="B58" s="27" t="s">
        <v>31</v>
      </c>
      <c r="C58" s="19" t="e">
        <f>#REF!/#REF!</f>
        <v>#REF!</v>
      </c>
      <c r="D58" s="19"/>
      <c r="E58" s="19"/>
    </row>
    <row r="59" spans="1:5" s="21" customFormat="1" ht="46.15" hidden="1" customHeight="1" x14ac:dyDescent="0.2">
      <c r="A59" s="17" t="s">
        <v>39</v>
      </c>
      <c r="B59" s="27" t="s">
        <v>31</v>
      </c>
      <c r="C59" s="19" t="e">
        <f>#REF!/#REF!</f>
        <v>#REF!</v>
      </c>
      <c r="D59" s="19"/>
      <c r="E59" s="19"/>
    </row>
    <row r="60" spans="1:5" ht="32.450000000000003" hidden="1" customHeight="1" x14ac:dyDescent="0.2">
      <c r="A60" s="12" t="s">
        <v>40</v>
      </c>
      <c r="B60" s="27" t="s">
        <v>31</v>
      </c>
      <c r="C60" s="14" t="e">
        <f t="shared" ref="C60" si="6">SUM(C61:C62)</f>
        <v>#REF!</v>
      </c>
      <c r="D60" s="14" t="e">
        <f>C60/12</f>
        <v>#REF!</v>
      </c>
      <c r="E60" s="14" t="e">
        <f>C60*3</f>
        <v>#REF!</v>
      </c>
    </row>
    <row r="61" spans="1:5" s="21" customFormat="1" ht="32.450000000000003" hidden="1" customHeight="1" x14ac:dyDescent="0.2">
      <c r="A61" s="17" t="s">
        <v>36</v>
      </c>
      <c r="B61" s="27" t="s">
        <v>31</v>
      </c>
      <c r="C61" s="19" t="e">
        <f>#REF!/#REF!</f>
        <v>#REF!</v>
      </c>
      <c r="D61" s="19"/>
      <c r="E61" s="19"/>
    </row>
    <row r="62" spans="1:5" s="21" customFormat="1" ht="46.15" hidden="1" customHeight="1" x14ac:dyDescent="0.2">
      <c r="A62" s="17" t="s">
        <v>39</v>
      </c>
      <c r="B62" s="27" t="s">
        <v>31</v>
      </c>
      <c r="C62" s="19" t="e">
        <f>#REF!/#REF!</f>
        <v>#REF!</v>
      </c>
      <c r="D62" s="19"/>
      <c r="E62" s="19"/>
    </row>
    <row r="63" spans="1:5" ht="32.450000000000003" hidden="1" customHeight="1" x14ac:dyDescent="0.2">
      <c r="A63" s="12" t="s">
        <v>41</v>
      </c>
      <c r="B63" s="27" t="s">
        <v>31</v>
      </c>
      <c r="C63" s="14" t="e">
        <f t="shared" ref="C63" si="7">SUM(C64:C65)</f>
        <v>#REF!</v>
      </c>
      <c r="D63" s="14" t="e">
        <f>C63/12</f>
        <v>#REF!</v>
      </c>
      <c r="E63" s="14" t="e">
        <f>C63*3</f>
        <v>#REF!</v>
      </c>
    </row>
    <row r="64" spans="1:5" s="21" customFormat="1" ht="32.450000000000003" hidden="1" customHeight="1" x14ac:dyDescent="0.2">
      <c r="A64" s="17" t="s">
        <v>36</v>
      </c>
      <c r="B64" s="27" t="s">
        <v>31</v>
      </c>
      <c r="C64" s="19" t="e">
        <f>#REF!/#REF!</f>
        <v>#REF!</v>
      </c>
      <c r="D64" s="19"/>
      <c r="E64" s="19"/>
    </row>
    <row r="65" spans="1:5" s="21" customFormat="1" ht="46.15" hidden="1" customHeight="1" x14ac:dyDescent="0.2">
      <c r="A65" s="17" t="s">
        <v>39</v>
      </c>
      <c r="B65" s="27" t="s">
        <v>31</v>
      </c>
      <c r="C65" s="19" t="e">
        <f>#REF!/#REF!</f>
        <v>#REF!</v>
      </c>
      <c r="D65" s="19"/>
      <c r="E65" s="19"/>
    </row>
    <row r="66" spans="1:5" ht="32.450000000000003" hidden="1" customHeight="1" x14ac:dyDescent="0.2">
      <c r="A66" s="12" t="s">
        <v>42</v>
      </c>
      <c r="B66" s="27" t="s">
        <v>31</v>
      </c>
      <c r="C66" s="14" t="e">
        <f t="shared" ref="C66" si="8">SUM(C67:C68)</f>
        <v>#REF!</v>
      </c>
      <c r="D66" s="14" t="e">
        <f>C66/12</f>
        <v>#REF!</v>
      </c>
      <c r="E66" s="14" t="e">
        <f>C66*3</f>
        <v>#REF!</v>
      </c>
    </row>
    <row r="67" spans="1:5" s="21" customFormat="1" ht="32.450000000000003" hidden="1" customHeight="1" x14ac:dyDescent="0.2">
      <c r="A67" s="17" t="s">
        <v>43</v>
      </c>
      <c r="B67" s="27" t="s">
        <v>31</v>
      </c>
      <c r="C67" s="19" t="e">
        <f>#REF!/#REF!</f>
        <v>#REF!</v>
      </c>
      <c r="D67" s="19"/>
      <c r="E67" s="19"/>
    </row>
    <row r="68" spans="1:5" s="21" customFormat="1" ht="46.15" hidden="1" customHeight="1" x14ac:dyDescent="0.2">
      <c r="A68" s="17" t="s">
        <v>39</v>
      </c>
      <c r="B68" s="27" t="s">
        <v>31</v>
      </c>
      <c r="C68" s="19" t="e">
        <f>#REF!/#REF!</f>
        <v>#REF!</v>
      </c>
      <c r="D68" s="19"/>
      <c r="E68" s="19"/>
    </row>
    <row r="69" spans="1:5" ht="32.450000000000003" hidden="1" customHeight="1" x14ac:dyDescent="0.2">
      <c r="A69" s="12" t="s">
        <v>44</v>
      </c>
      <c r="B69" s="27" t="s">
        <v>31</v>
      </c>
      <c r="C69" s="14" t="e">
        <f t="shared" ref="C69" si="9">SUM(C70:C71)</f>
        <v>#REF!</v>
      </c>
      <c r="D69" s="14" t="e">
        <f>C69/12</f>
        <v>#REF!</v>
      </c>
      <c r="E69" s="14" t="e">
        <f>C69*3</f>
        <v>#REF!</v>
      </c>
    </row>
    <row r="70" spans="1:5" s="21" customFormat="1" ht="32.450000000000003" hidden="1" customHeight="1" x14ac:dyDescent="0.2">
      <c r="A70" s="17" t="s">
        <v>45</v>
      </c>
      <c r="B70" s="27" t="s">
        <v>31</v>
      </c>
      <c r="C70" s="19" t="e">
        <f>#REF!/#REF!</f>
        <v>#REF!</v>
      </c>
      <c r="D70" s="19"/>
      <c r="E70" s="19"/>
    </row>
    <row r="71" spans="1:5" s="21" customFormat="1" ht="46.15" hidden="1" customHeight="1" x14ac:dyDescent="0.2">
      <c r="A71" s="17" t="s">
        <v>39</v>
      </c>
      <c r="B71" s="27" t="s">
        <v>31</v>
      </c>
      <c r="C71" s="19" t="e">
        <f>#REF!/#REF!</f>
        <v>#REF!</v>
      </c>
      <c r="D71" s="19"/>
      <c r="E71" s="19"/>
    </row>
    <row r="72" spans="1:5" ht="32.450000000000003" hidden="1" customHeight="1" x14ac:dyDescent="0.2">
      <c r="A72" s="12" t="s">
        <v>46</v>
      </c>
      <c r="B72" s="27" t="s">
        <v>31</v>
      </c>
      <c r="C72" s="14" t="e">
        <f t="shared" ref="C72" si="10">SUM(C73:C74)</f>
        <v>#REF!</v>
      </c>
      <c r="D72" s="14" t="e">
        <f>C72/12</f>
        <v>#REF!</v>
      </c>
      <c r="E72" s="14" t="e">
        <f>C72*3</f>
        <v>#REF!</v>
      </c>
    </row>
    <row r="73" spans="1:5" s="21" customFormat="1" ht="32.450000000000003" hidden="1" customHeight="1" x14ac:dyDescent="0.2">
      <c r="A73" s="17" t="s">
        <v>47</v>
      </c>
      <c r="B73" s="27" t="s">
        <v>31</v>
      </c>
      <c r="C73" s="19" t="e">
        <f>#REF!/#REF!</f>
        <v>#REF!</v>
      </c>
      <c r="D73" s="19"/>
      <c r="E73" s="19"/>
    </row>
    <row r="74" spans="1:5" s="21" customFormat="1" ht="46.15" hidden="1" customHeight="1" x14ac:dyDescent="0.2">
      <c r="A74" s="17" t="s">
        <v>39</v>
      </c>
      <c r="B74" s="27" t="s">
        <v>31</v>
      </c>
      <c r="C74" s="19" t="e">
        <f>#REF!/#REF!</f>
        <v>#REF!</v>
      </c>
      <c r="D74" s="19"/>
      <c r="E74" s="19"/>
    </row>
    <row r="75" spans="1:5" ht="32.450000000000003" hidden="1" customHeight="1" x14ac:dyDescent="0.2">
      <c r="A75" s="12" t="s">
        <v>48</v>
      </c>
      <c r="B75" s="27" t="s">
        <v>31</v>
      </c>
      <c r="C75" s="14" t="e">
        <f t="shared" ref="C75" si="11">SUM(C76:C77)</f>
        <v>#REF!</v>
      </c>
      <c r="D75" s="14" t="e">
        <f>C75/12</f>
        <v>#REF!</v>
      </c>
      <c r="E75" s="14" t="e">
        <f>C75*3</f>
        <v>#REF!</v>
      </c>
    </row>
    <row r="76" spans="1:5" s="21" customFormat="1" ht="32.450000000000003" hidden="1" customHeight="1" x14ac:dyDescent="0.2">
      <c r="A76" s="17" t="s">
        <v>49</v>
      </c>
      <c r="B76" s="27" t="s">
        <v>31</v>
      </c>
      <c r="C76" s="19" t="e">
        <f>#REF!/#REF!</f>
        <v>#REF!</v>
      </c>
      <c r="D76" s="19"/>
      <c r="E76" s="19"/>
    </row>
    <row r="77" spans="1:5" s="21" customFormat="1" ht="46.15" hidden="1" customHeight="1" x14ac:dyDescent="0.2">
      <c r="A77" s="17" t="s">
        <v>39</v>
      </c>
      <c r="B77" s="27" t="s">
        <v>31</v>
      </c>
      <c r="C77" s="19" t="e">
        <f>#REF!/#REF!</f>
        <v>#REF!</v>
      </c>
      <c r="D77" s="19"/>
      <c r="E77" s="19"/>
    </row>
    <row r="78" spans="1:5" ht="32.450000000000003" hidden="1" customHeight="1" x14ac:dyDescent="0.2">
      <c r="A78" s="12" t="s">
        <v>50</v>
      </c>
      <c r="B78" s="27" t="s">
        <v>31</v>
      </c>
      <c r="C78" s="14" t="e">
        <f t="shared" ref="C78" si="12">SUM(C79:C80)</f>
        <v>#REF!</v>
      </c>
      <c r="D78" s="14" t="e">
        <f>C78/12</f>
        <v>#REF!</v>
      </c>
      <c r="E78" s="14" t="e">
        <f>C78*3</f>
        <v>#REF!</v>
      </c>
    </row>
    <row r="79" spans="1:5" s="21" customFormat="1" ht="32.450000000000003" hidden="1" customHeight="1" x14ac:dyDescent="0.2">
      <c r="A79" s="17" t="s">
        <v>51</v>
      </c>
      <c r="B79" s="27" t="s">
        <v>31</v>
      </c>
      <c r="C79" s="19" t="e">
        <f>#REF!/#REF!</f>
        <v>#REF!</v>
      </c>
      <c r="D79" s="19"/>
      <c r="E79" s="19"/>
    </row>
    <row r="80" spans="1:5" s="21" customFormat="1" ht="46.15" hidden="1" customHeight="1" x14ac:dyDescent="0.2">
      <c r="A80" s="17" t="s">
        <v>39</v>
      </c>
      <c r="B80" s="27" t="s">
        <v>31</v>
      </c>
      <c r="C80" s="19" t="e">
        <f>#REF!/#REF!</f>
        <v>#REF!</v>
      </c>
      <c r="D80" s="19"/>
      <c r="E80" s="19"/>
    </row>
    <row r="81" spans="1:14" ht="32.450000000000003" hidden="1" customHeight="1" x14ac:dyDescent="0.2">
      <c r="A81" s="12" t="s">
        <v>52</v>
      </c>
      <c r="B81" s="27" t="s">
        <v>31</v>
      </c>
      <c r="C81" s="14" t="e">
        <f t="shared" ref="C81" si="13">SUM(C82:C83)</f>
        <v>#REF!</v>
      </c>
      <c r="D81" s="14" t="e">
        <f>C81/12</f>
        <v>#REF!</v>
      </c>
      <c r="E81" s="14" t="e">
        <f>C81*3</f>
        <v>#REF!</v>
      </c>
    </row>
    <row r="82" spans="1:14" s="21" customFormat="1" ht="32.450000000000003" hidden="1" customHeight="1" x14ac:dyDescent="0.2">
      <c r="A82" s="17" t="s">
        <v>53</v>
      </c>
      <c r="B82" s="27" t="s">
        <v>31</v>
      </c>
      <c r="C82" s="19" t="e">
        <f>#REF!/#REF!</f>
        <v>#REF!</v>
      </c>
      <c r="D82" s="19"/>
      <c r="E82" s="19"/>
    </row>
    <row r="83" spans="1:14" s="21" customFormat="1" ht="46.15" hidden="1" customHeight="1" x14ac:dyDescent="0.2">
      <c r="A83" s="17" t="s">
        <v>39</v>
      </c>
      <c r="B83" s="27" t="s">
        <v>31</v>
      </c>
      <c r="C83" s="19" t="e">
        <f>#REF!/#REF!</f>
        <v>#REF!</v>
      </c>
      <c r="D83" s="19"/>
      <c r="E83" s="19"/>
    </row>
    <row r="84" spans="1:14" ht="32.450000000000003" hidden="1" customHeight="1" x14ac:dyDescent="0.2">
      <c r="A84" s="12" t="s">
        <v>54</v>
      </c>
      <c r="B84" s="27" t="s">
        <v>31</v>
      </c>
      <c r="C84" s="14" t="e">
        <f t="shared" ref="C84" si="14">SUM(C85)</f>
        <v>#REF!</v>
      </c>
      <c r="D84" s="14" t="e">
        <f>C84/12</f>
        <v>#REF!</v>
      </c>
      <c r="E84" s="14">
        <f>[1]Тарифы!AG79</f>
        <v>2802.8625949527545</v>
      </c>
    </row>
    <row r="85" spans="1:14" s="21" customFormat="1" ht="32.450000000000003" hidden="1" customHeight="1" x14ac:dyDescent="0.2">
      <c r="A85" s="17" t="s">
        <v>55</v>
      </c>
      <c r="B85" s="27" t="s">
        <v>31</v>
      </c>
      <c r="C85" s="19" t="e">
        <f>#REF!/#REF!</f>
        <v>#REF!</v>
      </c>
      <c r="D85" s="19"/>
      <c r="E85" s="19"/>
    </row>
    <row r="86" spans="1:14" ht="32.450000000000003" hidden="1" customHeight="1" x14ac:dyDescent="0.2">
      <c r="A86" s="12" t="s">
        <v>56</v>
      </c>
      <c r="B86" s="27" t="s">
        <v>31</v>
      </c>
      <c r="C86" s="14" t="e">
        <f t="shared" ref="C86" si="15">SUM(C87)</f>
        <v>#REF!</v>
      </c>
      <c r="D86" s="14" t="e">
        <f>C86/12</f>
        <v>#REF!</v>
      </c>
      <c r="E86" s="14">
        <f>[1]Тарифы!AG81</f>
        <v>486.60809299773047</v>
      </c>
    </row>
    <row r="87" spans="1:14" s="21" customFormat="1" ht="32.450000000000003" hidden="1" customHeight="1" x14ac:dyDescent="0.2">
      <c r="A87" s="17" t="s">
        <v>55</v>
      </c>
      <c r="B87" s="27" t="s">
        <v>31</v>
      </c>
      <c r="C87" s="19" t="e">
        <f>#REF!/#REF!</f>
        <v>#REF!</v>
      </c>
      <c r="D87" s="19"/>
      <c r="E87" s="19"/>
    </row>
    <row r="88" spans="1:14" ht="32.450000000000003" hidden="1" customHeight="1" x14ac:dyDescent="0.2">
      <c r="A88" s="12" t="s">
        <v>57</v>
      </c>
      <c r="B88" s="27" t="s">
        <v>31</v>
      </c>
      <c r="C88" s="14" t="e">
        <f>SUM(C89)</f>
        <v>#REF!</v>
      </c>
      <c r="D88" s="14" t="e">
        <f>C88/12</f>
        <v>#REF!</v>
      </c>
      <c r="E88" s="14" t="e">
        <f>C88*3</f>
        <v>#REF!</v>
      </c>
    </row>
    <row r="89" spans="1:14" s="21" customFormat="1" ht="46.15" hidden="1" customHeight="1" x14ac:dyDescent="0.2">
      <c r="A89" s="17" t="s">
        <v>58</v>
      </c>
      <c r="B89" s="27" t="s">
        <v>31</v>
      </c>
      <c r="C89" s="19" t="e">
        <f>#REF!/#REF!</f>
        <v>#REF!</v>
      </c>
      <c r="D89" s="19"/>
      <c r="E89" s="19"/>
    </row>
    <row r="90" spans="1:14" ht="32.450000000000003" hidden="1" customHeight="1" x14ac:dyDescent="0.2">
      <c r="A90" s="12" t="s">
        <v>59</v>
      </c>
      <c r="B90" s="27" t="s">
        <v>31</v>
      </c>
      <c r="C90" s="14" t="e">
        <f>SUM(C91)</f>
        <v>#REF!</v>
      </c>
      <c r="D90" s="14" t="e">
        <f>C90/12</f>
        <v>#REF!</v>
      </c>
      <c r="E90" s="14" t="e">
        <f>D90</f>
        <v>#REF!</v>
      </c>
    </row>
    <row r="91" spans="1:14" s="21" customFormat="1" ht="46.15" hidden="1" customHeight="1" x14ac:dyDescent="0.2">
      <c r="A91" s="36" t="s">
        <v>60</v>
      </c>
      <c r="B91" s="27" t="s">
        <v>31</v>
      </c>
      <c r="C91" s="37" t="e">
        <f>#REF!/#REF!</f>
        <v>#REF!</v>
      </c>
      <c r="D91" s="37"/>
      <c r="E91" s="37"/>
    </row>
    <row r="92" spans="1:14" s="21" customFormat="1" ht="46.15" hidden="1" customHeight="1" x14ac:dyDescent="0.2">
      <c r="A92" s="38" t="e">
        <f>#REF!</f>
        <v>#REF!</v>
      </c>
      <c r="B92" s="27" t="s">
        <v>31</v>
      </c>
      <c r="C92" s="39" t="e">
        <f>#REF!</f>
        <v>#REF!</v>
      </c>
      <c r="D92" s="37"/>
      <c r="E92" s="39" t="e">
        <f>C92</f>
        <v>#REF!</v>
      </c>
    </row>
    <row r="93" spans="1:14" s="21" customFormat="1" ht="46.15" hidden="1" customHeight="1" x14ac:dyDescent="0.2">
      <c r="A93" s="38" t="e">
        <f>#REF!</f>
        <v>#REF!</v>
      </c>
      <c r="B93" s="27" t="s">
        <v>31</v>
      </c>
      <c r="C93" s="39" t="e">
        <f>#REF!</f>
        <v>#REF!</v>
      </c>
      <c r="D93" s="37"/>
      <c r="E93" s="39" t="e">
        <f>C93</f>
        <v>#REF!</v>
      </c>
    </row>
    <row r="94" spans="1:14" s="21" customFormat="1" ht="46.15" customHeight="1" x14ac:dyDescent="0.2">
      <c r="A94" s="40" t="str">
        <f>[1]Тарифы!A79</f>
        <v>- т/о  ГРП и ШРП пропускной способностью &gt; 50 м3/ч</v>
      </c>
      <c r="B94" s="27" t="s">
        <v>31</v>
      </c>
      <c r="C94" s="28"/>
      <c r="D94" s="14"/>
      <c r="E94" s="14">
        <f>[1]Тарифы!AE79-597.14</f>
        <v>5008.5851899055087</v>
      </c>
      <c r="F94" s="15">
        <v>5008.59</v>
      </c>
      <c r="G94" s="15"/>
      <c r="H94" s="16">
        <f>E94/F94</f>
        <v>0.99999903963101566</v>
      </c>
      <c r="I94" s="16"/>
      <c r="N94" s="41">
        <f>E94-F94</f>
        <v>-4.8100944914040156E-3</v>
      </c>
    </row>
    <row r="95" spans="1:14" s="21" customFormat="1" ht="46.15" customHeight="1" x14ac:dyDescent="0.2">
      <c r="A95" s="40" t="str">
        <f>[1]Тарифы!A81</f>
        <v>- т/о  ШРП пропускной способностью &lt; 50 м3/ч</v>
      </c>
      <c r="B95" s="27" t="s">
        <v>31</v>
      </c>
      <c r="C95" s="28"/>
      <c r="D95" s="14"/>
      <c r="E95" s="14">
        <f>[1]Тарифы!AE81*1.8-15.04</f>
        <v>860.85456739591484</v>
      </c>
      <c r="F95" s="15">
        <v>860.85</v>
      </c>
      <c r="G95" s="15"/>
      <c r="H95" s="16">
        <f>E95/F95</f>
        <v>1.0000053056814948</v>
      </c>
      <c r="I95" s="16"/>
    </row>
    <row r="96" spans="1:14" s="21" customFormat="1" ht="46.15" customHeight="1" x14ac:dyDescent="0.2">
      <c r="A96" s="40" t="str">
        <f>[1]Тарифы!A88</f>
        <v>Технический осмотр ПРГ пропускной способностью &gt; 50 куб. м/час</v>
      </c>
      <c r="B96" s="27" t="s">
        <v>31</v>
      </c>
      <c r="C96" s="28"/>
      <c r="D96" s="14"/>
      <c r="E96" s="14">
        <f>[1]Тарифы!AG88</f>
        <v>417.84298005117819</v>
      </c>
      <c r="F96" s="15">
        <v>403.21</v>
      </c>
      <c r="G96" s="15"/>
      <c r="H96" s="16">
        <f t="shared" ref="H96:H97" si="16">E96/F96</f>
        <v>1.0362912131424771</v>
      </c>
      <c r="I96" s="16"/>
    </row>
    <row r="97" spans="1:9" s="21" customFormat="1" ht="46.15" customHeight="1" x14ac:dyDescent="0.2">
      <c r="A97" s="40" t="str">
        <f>[1]Тарифы!A89</f>
        <v>Технический осмотр ПРГ пропускной способностью &lt; 50 куб. м/час</v>
      </c>
      <c r="B97" s="27" t="s">
        <v>31</v>
      </c>
      <c r="C97" s="28"/>
      <c r="D97" s="14"/>
      <c r="E97" s="14">
        <f>[1]Тарифы!AG89</f>
        <v>269.85691887569993</v>
      </c>
      <c r="F97" s="15">
        <v>260.39999999999998</v>
      </c>
      <c r="G97" s="15"/>
      <c r="H97" s="16">
        <f t="shared" si="16"/>
        <v>1.0363168927638247</v>
      </c>
      <c r="I97" s="16"/>
    </row>
    <row r="98" spans="1:9" ht="24.75" customHeight="1" x14ac:dyDescent="0.25">
      <c r="A98" s="45" t="s">
        <v>61</v>
      </c>
      <c r="B98" s="45"/>
      <c r="C98" s="45"/>
      <c r="D98" s="45"/>
      <c r="E98" s="45"/>
    </row>
    <row r="100" spans="1:9" ht="34.15" customHeight="1" x14ac:dyDescent="0.2"/>
    <row r="102" spans="1:9" ht="28.5" customHeight="1" x14ac:dyDescent="0.2">
      <c r="A102" s="42" t="s">
        <v>62</v>
      </c>
      <c r="B102" s="2"/>
      <c r="D102" s="3"/>
      <c r="E102" s="43" t="s">
        <v>63</v>
      </c>
    </row>
    <row r="103" spans="1:9" ht="33.75" customHeight="1" x14ac:dyDescent="0.2">
      <c r="A103" s="42"/>
      <c r="B103" s="2"/>
      <c r="D103" s="3"/>
      <c r="E103" s="44"/>
    </row>
    <row r="104" spans="1:9" ht="15" customHeight="1" x14ac:dyDescent="0.2">
      <c r="A104" s="42" t="s">
        <v>64</v>
      </c>
      <c r="B104" s="2"/>
      <c r="D104" s="3"/>
      <c r="E104" s="43" t="s">
        <v>65</v>
      </c>
    </row>
  </sheetData>
  <mergeCells count="7">
    <mergeCell ref="A98:E98"/>
    <mergeCell ref="C1:E1"/>
    <mergeCell ref="C2:E2"/>
    <mergeCell ref="C3:E3"/>
    <mergeCell ref="A6:E6"/>
    <mergeCell ref="A14:A17"/>
    <mergeCell ref="A22:A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2" orientation="portrait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ТО ВДГО</vt:lpstr>
      <vt:lpstr>'Прейскурант ТО ВДГО'!Заголовки_для_печати</vt:lpstr>
      <vt:lpstr>'Прейскурант ТО ВДГО'!Область_печати</vt:lpstr>
    </vt:vector>
  </TitlesOfParts>
  <Company>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МихайловДН</dc:creator>
  <cp:lastModifiedBy>Лисакова Наталья Анатольевна</cp:lastModifiedBy>
  <dcterms:created xsi:type="dcterms:W3CDTF">2017-06-20T07:22:51Z</dcterms:created>
  <dcterms:modified xsi:type="dcterms:W3CDTF">2017-06-20T07:58:15Z</dcterms:modified>
</cp:coreProperties>
</file>